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svendovai\Desktop\Švendová\Zveřejňování web města\ROZBORY HOSPODAŘENÍ - v půlce měsíce\"/>
    </mc:Choice>
  </mc:AlternateContent>
  <xr:revisionPtr revIDLastSave="0" documentId="13_ncr:1_{008C06BD-885B-45C1-A86C-E6A69D04B4A8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108_Městské muzeum" sheetId="12" r:id="rId1"/>
    <sheet name="216_Městská knihovna" sheetId="13" r:id="rId2"/>
    <sheet name="226_Tereza" sheetId="14" r:id="rId3"/>
    <sheet name="227_Domov seniorů" sheetId="15" r:id="rId4"/>
    <sheet name="310_Technické služby" sheetId="16" r:id="rId5"/>
    <sheet name="4002_MŠ Břetislavova" sheetId="17" r:id="rId6"/>
    <sheet name="4004_MŠ Hřbitovní" sheetId="18" r:id="rId7"/>
    <sheet name="4005_MŠ Na Valtické" sheetId="19" r:id="rId8"/>
    <sheet name="4007_MŠ U Splavu" sheetId="20" r:id="rId9"/>
    <sheet name="4010_MŠ Okružní" sheetId="21" r:id="rId10"/>
    <sheet name="4011_MŠ Osvobození" sheetId="22" r:id="rId11"/>
    <sheet name="4204_ZŠ Komenského" sheetId="23" r:id="rId12"/>
    <sheet name="4205_ZŠ a MŠ Kpt. Nálepky" sheetId="24" r:id="rId13"/>
    <sheet name="4206_ZŠ a MŠ Kupkova" sheetId="25" r:id="rId14"/>
    <sheet name="4207_ZŠ Na Valtické" sheetId="26" r:id="rId15"/>
    <sheet name="4209_ZŠ Slovácká" sheetId="27" r:id="rId16"/>
    <sheet name="4211_ZŠ J. Noháče" sheetId="28" r:id="rId17"/>
    <sheet name="4306_ZUŠ" sheetId="29" r:id="rId1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5" i="29" l="1"/>
  <c r="O43" i="29"/>
  <c r="O46" i="29" s="1"/>
  <c r="O47" i="29" s="1"/>
  <c r="N43" i="29"/>
  <c r="N46" i="29" s="1"/>
  <c r="N47" i="29" s="1"/>
  <c r="M43" i="29"/>
  <c r="M46" i="29" s="1"/>
  <c r="M47" i="29" s="1"/>
  <c r="F43" i="29"/>
  <c r="E43" i="29"/>
  <c r="D43" i="29"/>
  <c r="D46" i="29" s="1"/>
  <c r="D47" i="29" s="1"/>
  <c r="C43" i="29"/>
  <c r="C45" i="29" s="1"/>
  <c r="J42" i="29"/>
  <c r="K42" i="29" s="1"/>
  <c r="I42" i="29"/>
  <c r="H42" i="29"/>
  <c r="G42" i="29"/>
  <c r="I41" i="29"/>
  <c r="H41" i="29"/>
  <c r="G41" i="29"/>
  <c r="J41" i="29" s="1"/>
  <c r="K41" i="29" s="1"/>
  <c r="K40" i="29"/>
  <c r="I40" i="29"/>
  <c r="H40" i="29"/>
  <c r="J40" i="29" s="1"/>
  <c r="G40" i="29"/>
  <c r="I39" i="29"/>
  <c r="H39" i="29"/>
  <c r="G39" i="29"/>
  <c r="J39" i="29" s="1"/>
  <c r="K39" i="29" s="1"/>
  <c r="K38" i="29"/>
  <c r="J38" i="29"/>
  <c r="I38" i="29"/>
  <c r="I43" i="29" s="1"/>
  <c r="H38" i="29"/>
  <c r="H43" i="29" s="1"/>
  <c r="G38" i="29"/>
  <c r="G43" i="29" s="1"/>
  <c r="O37" i="29"/>
  <c r="N37" i="29"/>
  <c r="M37" i="29"/>
  <c r="F37" i="29"/>
  <c r="J37" i="29" s="1"/>
  <c r="K37" i="29" s="1"/>
  <c r="E37" i="29"/>
  <c r="D37" i="29"/>
  <c r="C37" i="29"/>
  <c r="I36" i="29"/>
  <c r="H36" i="29"/>
  <c r="G36" i="29"/>
  <c r="J36" i="29" s="1"/>
  <c r="K36" i="29" s="1"/>
  <c r="I35" i="29"/>
  <c r="H35" i="29"/>
  <c r="J35" i="29" s="1"/>
  <c r="K35" i="29" s="1"/>
  <c r="G35" i="29"/>
  <c r="K34" i="29"/>
  <c r="I34" i="29"/>
  <c r="J34" i="29" s="1"/>
  <c r="H34" i="29"/>
  <c r="G34" i="29"/>
  <c r="I33" i="29"/>
  <c r="H33" i="29"/>
  <c r="G33" i="29"/>
  <c r="J33" i="29" s="1"/>
  <c r="K33" i="29" s="1"/>
  <c r="I32" i="29"/>
  <c r="H32" i="29"/>
  <c r="G32" i="29"/>
  <c r="J32" i="29" s="1"/>
  <c r="K32" i="29" s="1"/>
  <c r="I31" i="29"/>
  <c r="J31" i="29" s="1"/>
  <c r="K31" i="29" s="1"/>
  <c r="H31" i="29"/>
  <c r="G31" i="29"/>
  <c r="I30" i="29"/>
  <c r="J30" i="29" s="1"/>
  <c r="K30" i="29" s="1"/>
  <c r="H30" i="29"/>
  <c r="G30" i="29"/>
  <c r="K29" i="29"/>
  <c r="J29" i="29"/>
  <c r="I29" i="29"/>
  <c r="H29" i="29"/>
  <c r="G29" i="29"/>
  <c r="I28" i="29"/>
  <c r="H28" i="29"/>
  <c r="G28" i="29"/>
  <c r="G37" i="29" s="1"/>
  <c r="I27" i="29"/>
  <c r="I37" i="29" s="1"/>
  <c r="H27" i="29"/>
  <c r="H37" i="29" s="1"/>
  <c r="G27" i="29"/>
  <c r="J26" i="29"/>
  <c r="K26" i="29" s="1"/>
  <c r="I26" i="29"/>
  <c r="H26" i="29"/>
  <c r="G26" i="29"/>
  <c r="K25" i="29"/>
  <c r="J25" i="29"/>
  <c r="I25" i="29"/>
  <c r="H25" i="29"/>
  <c r="G25" i="29"/>
  <c r="I24" i="29"/>
  <c r="H24" i="29"/>
  <c r="G24" i="29"/>
  <c r="J24" i="29" s="1"/>
  <c r="K24" i="29" s="1"/>
  <c r="I23" i="29"/>
  <c r="H23" i="29"/>
  <c r="G23" i="29"/>
  <c r="I22" i="29"/>
  <c r="H22" i="29"/>
  <c r="G22" i="29"/>
  <c r="I21" i="29"/>
  <c r="H21" i="29"/>
  <c r="G21" i="29"/>
  <c r="I20" i="29"/>
  <c r="H20" i="29"/>
  <c r="G20" i="29"/>
  <c r="I19" i="29"/>
  <c r="H19" i="29"/>
  <c r="G19" i="29"/>
  <c r="O18" i="29"/>
  <c r="N18" i="29"/>
  <c r="M18" i="29"/>
  <c r="F18" i="29"/>
  <c r="C18" i="29"/>
  <c r="I17" i="29"/>
  <c r="H17" i="29"/>
  <c r="G17" i="29"/>
  <c r="I16" i="29"/>
  <c r="I18" i="29" s="1"/>
  <c r="H16" i="29"/>
  <c r="H18" i="29" s="1"/>
  <c r="G16" i="29"/>
  <c r="I15" i="29"/>
  <c r="H15" i="29"/>
  <c r="G15" i="29"/>
  <c r="I14" i="29"/>
  <c r="H14" i="29"/>
  <c r="G14" i="29"/>
  <c r="I13" i="29"/>
  <c r="H13" i="29"/>
  <c r="G13" i="29"/>
  <c r="G18" i="29" s="1"/>
  <c r="I12" i="29"/>
  <c r="H12" i="29"/>
  <c r="G12" i="29"/>
  <c r="I11" i="29"/>
  <c r="H11" i="29"/>
  <c r="G11" i="29"/>
  <c r="I46" i="29" l="1"/>
  <c r="I47" i="29" s="1"/>
  <c r="I45" i="29"/>
  <c r="J43" i="29"/>
  <c r="K43" i="29" s="1"/>
  <c r="G46" i="29"/>
  <c r="G47" i="29" s="1"/>
  <c r="G45" i="29"/>
  <c r="H46" i="29"/>
  <c r="H47" i="29" s="1"/>
  <c r="H45" i="29"/>
  <c r="C46" i="29"/>
  <c r="C47" i="29" s="1"/>
  <c r="J27" i="29"/>
  <c r="K27" i="29" s="1"/>
  <c r="D45" i="29"/>
  <c r="E46" i="29"/>
  <c r="F45" i="29"/>
  <c r="J28" i="29"/>
  <c r="K28" i="29" s="1"/>
  <c r="F46" i="29"/>
  <c r="M45" i="29"/>
  <c r="N45" i="29"/>
  <c r="O45" i="29"/>
  <c r="J46" i="29" l="1"/>
  <c r="F47" i="29"/>
  <c r="J47" i="29" s="1"/>
  <c r="J45" i="29"/>
  <c r="K45" i="29" s="1"/>
  <c r="K46" i="29"/>
  <c r="E47" i="29"/>
  <c r="K47" i="29" s="1"/>
  <c r="O42" i="28" l="1"/>
  <c r="O45" i="28" s="1"/>
  <c r="O46" i="28" s="1"/>
  <c r="N42" i="28"/>
  <c r="N45" i="28" s="1"/>
  <c r="N46" i="28" s="1"/>
  <c r="M42" i="28"/>
  <c r="M45" i="28" s="1"/>
  <c r="M46" i="28" s="1"/>
  <c r="F42" i="28"/>
  <c r="F45" i="28" s="1"/>
  <c r="E42" i="28"/>
  <c r="D42" i="28"/>
  <c r="D44" i="28" s="1"/>
  <c r="C42" i="28"/>
  <c r="C44" i="28" s="1"/>
  <c r="I41" i="28"/>
  <c r="H41" i="28"/>
  <c r="G41" i="28"/>
  <c r="J41" i="28" s="1"/>
  <c r="K41" i="28" s="1"/>
  <c r="I40" i="28"/>
  <c r="H40" i="28"/>
  <c r="G40" i="28"/>
  <c r="J40" i="28" s="1"/>
  <c r="K40" i="28" s="1"/>
  <c r="K39" i="28"/>
  <c r="J39" i="28"/>
  <c r="I39" i="28"/>
  <c r="H39" i="28"/>
  <c r="G39" i="28"/>
  <c r="I38" i="28"/>
  <c r="H38" i="28"/>
  <c r="G38" i="28"/>
  <c r="J38" i="28" s="1"/>
  <c r="K38" i="28" s="1"/>
  <c r="K37" i="28"/>
  <c r="I37" i="28"/>
  <c r="I42" i="28" s="1"/>
  <c r="H37" i="28"/>
  <c r="H42" i="28" s="1"/>
  <c r="G37" i="28"/>
  <c r="O36" i="28"/>
  <c r="N36" i="28"/>
  <c r="M36" i="28"/>
  <c r="F36" i="28"/>
  <c r="E36" i="28"/>
  <c r="D36" i="28"/>
  <c r="C36" i="28"/>
  <c r="I35" i="28"/>
  <c r="H35" i="28"/>
  <c r="G35" i="28"/>
  <c r="J35" i="28" s="1"/>
  <c r="K35" i="28" s="1"/>
  <c r="I34" i="28"/>
  <c r="H34" i="28"/>
  <c r="G34" i="28"/>
  <c r="J34" i="28" s="1"/>
  <c r="K34" i="28" s="1"/>
  <c r="K33" i="28"/>
  <c r="I33" i="28"/>
  <c r="H33" i="28"/>
  <c r="G33" i="28"/>
  <c r="J33" i="28" s="1"/>
  <c r="I32" i="28"/>
  <c r="H32" i="28"/>
  <c r="G32" i="28"/>
  <c r="J32" i="28" s="1"/>
  <c r="K32" i="28" s="1"/>
  <c r="I31" i="28"/>
  <c r="J31" i="28" s="1"/>
  <c r="K31" i="28" s="1"/>
  <c r="H31" i="28"/>
  <c r="G31" i="28"/>
  <c r="I30" i="28"/>
  <c r="H30" i="28"/>
  <c r="G30" i="28"/>
  <c r="J30" i="28" s="1"/>
  <c r="K30" i="28" s="1"/>
  <c r="I29" i="28"/>
  <c r="H29" i="28"/>
  <c r="H36" i="28" s="1"/>
  <c r="G29" i="28"/>
  <c r="J29" i="28" s="1"/>
  <c r="K29" i="28" s="1"/>
  <c r="K28" i="28"/>
  <c r="I28" i="28"/>
  <c r="H28" i="28"/>
  <c r="G28" i="28"/>
  <c r="J28" i="28" s="1"/>
  <c r="I27" i="28"/>
  <c r="I36" i="28" s="1"/>
  <c r="H27" i="28"/>
  <c r="G27" i="28"/>
  <c r="J27" i="28" s="1"/>
  <c r="K27" i="28" s="1"/>
  <c r="J26" i="28"/>
  <c r="K26" i="28" s="1"/>
  <c r="I26" i="28"/>
  <c r="H26" i="28"/>
  <c r="G26" i="28"/>
  <c r="I25" i="28"/>
  <c r="H25" i="28"/>
  <c r="G25" i="28"/>
  <c r="J25" i="28" s="1"/>
  <c r="K25" i="28" s="1"/>
  <c r="K24" i="28"/>
  <c r="I24" i="28"/>
  <c r="H24" i="28"/>
  <c r="J24" i="28" s="1"/>
  <c r="G24" i="28"/>
  <c r="I23" i="28"/>
  <c r="H23" i="28"/>
  <c r="G23" i="28"/>
  <c r="J23" i="28" s="1"/>
  <c r="K23" i="28" s="1"/>
  <c r="I22" i="28"/>
  <c r="H22" i="28"/>
  <c r="G22" i="28"/>
  <c r="I21" i="28"/>
  <c r="H21" i="28"/>
  <c r="G21" i="28"/>
  <c r="I20" i="28"/>
  <c r="H20" i="28"/>
  <c r="G20" i="28"/>
  <c r="I19" i="28"/>
  <c r="H19" i="28"/>
  <c r="G19" i="28"/>
  <c r="I18" i="28"/>
  <c r="H18" i="28"/>
  <c r="G18" i="28"/>
  <c r="O17" i="28"/>
  <c r="N17" i="28"/>
  <c r="M17" i="28"/>
  <c r="F17" i="28"/>
  <c r="C17" i="28"/>
  <c r="I16" i="28"/>
  <c r="H16" i="28"/>
  <c r="G16" i="28"/>
  <c r="I15" i="28"/>
  <c r="H15" i="28"/>
  <c r="G15" i="28"/>
  <c r="I14" i="28"/>
  <c r="H14" i="28"/>
  <c r="G14" i="28"/>
  <c r="I13" i="28"/>
  <c r="H13" i="28"/>
  <c r="G13" i="28"/>
  <c r="I12" i="28"/>
  <c r="I17" i="28" s="1"/>
  <c r="H12" i="28"/>
  <c r="H17" i="28" s="1"/>
  <c r="G12" i="28"/>
  <c r="G17" i="28" s="1"/>
  <c r="I11" i="28"/>
  <c r="H11" i="28"/>
  <c r="G11" i="28"/>
  <c r="I10" i="28"/>
  <c r="H10" i="28"/>
  <c r="G10" i="28"/>
  <c r="I45" i="28" l="1"/>
  <c r="I46" i="28" s="1"/>
  <c r="I44" i="28"/>
  <c r="H45" i="28"/>
  <c r="H46" i="28" s="1"/>
  <c r="H44" i="28"/>
  <c r="J36" i="28"/>
  <c r="K36" i="28" s="1"/>
  <c r="F46" i="28"/>
  <c r="J37" i="28"/>
  <c r="E44" i="28"/>
  <c r="E45" i="28"/>
  <c r="D45" i="28"/>
  <c r="D46" i="28" s="1"/>
  <c r="G36" i="28"/>
  <c r="F44" i="28"/>
  <c r="G42" i="28"/>
  <c r="C45" i="28"/>
  <c r="C46" i="28" s="1"/>
  <c r="M44" i="28"/>
  <c r="N44" i="28"/>
  <c r="O44" i="28"/>
  <c r="K45" i="28" l="1"/>
  <c r="E46" i="28"/>
  <c r="J42" i="28"/>
  <c r="K42" i="28" s="1"/>
  <c r="G45" i="28"/>
  <c r="G44" i="28"/>
  <c r="J44" i="28" s="1"/>
  <c r="K44" i="28" s="1"/>
  <c r="G46" i="28" l="1"/>
  <c r="J46" i="28" s="1"/>
  <c r="J45" i="28"/>
  <c r="K46" i="28"/>
  <c r="E46" i="27" l="1"/>
  <c r="K46" i="27" s="1"/>
  <c r="E45" i="27"/>
  <c r="O43" i="27"/>
  <c r="O46" i="27" s="1"/>
  <c r="O47" i="27" s="1"/>
  <c r="N43" i="27"/>
  <c r="N46" i="27" s="1"/>
  <c r="N47" i="27" s="1"/>
  <c r="M43" i="27"/>
  <c r="M46" i="27" s="1"/>
  <c r="M47" i="27" s="1"/>
  <c r="F43" i="27"/>
  <c r="F45" i="27" s="1"/>
  <c r="E43" i="27"/>
  <c r="D43" i="27"/>
  <c r="D46" i="27" s="1"/>
  <c r="D47" i="27" s="1"/>
  <c r="C43" i="27"/>
  <c r="C46" i="27" s="1"/>
  <c r="C47" i="27" s="1"/>
  <c r="I42" i="27"/>
  <c r="H42" i="27"/>
  <c r="G42" i="27"/>
  <c r="J42" i="27" s="1"/>
  <c r="K42" i="27" s="1"/>
  <c r="I41" i="27"/>
  <c r="H41" i="27"/>
  <c r="G41" i="27"/>
  <c r="J41" i="27" s="1"/>
  <c r="K41" i="27" s="1"/>
  <c r="K40" i="27"/>
  <c r="J40" i="27"/>
  <c r="I40" i="27"/>
  <c r="H40" i="27"/>
  <c r="G40" i="27"/>
  <c r="I39" i="27"/>
  <c r="H39" i="27"/>
  <c r="G39" i="27"/>
  <c r="J39" i="27" s="1"/>
  <c r="K39" i="27" s="1"/>
  <c r="K38" i="27"/>
  <c r="I38" i="27"/>
  <c r="I43" i="27" s="1"/>
  <c r="H38" i="27"/>
  <c r="J38" i="27" s="1"/>
  <c r="G38" i="27"/>
  <c r="O37" i="27"/>
  <c r="N37" i="27"/>
  <c r="M37" i="27"/>
  <c r="F37" i="27"/>
  <c r="J37" i="27" s="1"/>
  <c r="E37" i="27"/>
  <c r="K37" i="27" s="1"/>
  <c r="D37" i="27"/>
  <c r="C37" i="27"/>
  <c r="I36" i="27"/>
  <c r="H36" i="27"/>
  <c r="G36" i="27"/>
  <c r="J36" i="27" s="1"/>
  <c r="K36" i="27" s="1"/>
  <c r="I35" i="27"/>
  <c r="H35" i="27"/>
  <c r="G35" i="27"/>
  <c r="J35" i="27" s="1"/>
  <c r="K35" i="27" s="1"/>
  <c r="K34" i="27"/>
  <c r="I34" i="27"/>
  <c r="J34" i="27" s="1"/>
  <c r="H34" i="27"/>
  <c r="G34" i="27"/>
  <c r="I33" i="27"/>
  <c r="H33" i="27"/>
  <c r="G33" i="27"/>
  <c r="J33" i="27" s="1"/>
  <c r="K33" i="27" s="1"/>
  <c r="I32" i="27"/>
  <c r="J32" i="27" s="1"/>
  <c r="K32" i="27" s="1"/>
  <c r="H32" i="27"/>
  <c r="G32" i="27"/>
  <c r="I31" i="27"/>
  <c r="H31" i="27"/>
  <c r="G31" i="27"/>
  <c r="J31" i="27" s="1"/>
  <c r="K31" i="27" s="1"/>
  <c r="I30" i="27"/>
  <c r="I37" i="27" s="1"/>
  <c r="H30" i="27"/>
  <c r="G30" i="27"/>
  <c r="J30" i="27" s="1"/>
  <c r="K30" i="27" s="1"/>
  <c r="K29" i="27"/>
  <c r="I29" i="27"/>
  <c r="H29" i="27"/>
  <c r="G29" i="27"/>
  <c r="J29" i="27" s="1"/>
  <c r="I28" i="27"/>
  <c r="H28" i="27"/>
  <c r="H37" i="27" s="1"/>
  <c r="G28" i="27"/>
  <c r="G37" i="27" s="1"/>
  <c r="J27" i="27"/>
  <c r="K27" i="27" s="1"/>
  <c r="I27" i="27"/>
  <c r="H27" i="27"/>
  <c r="G27" i="27"/>
  <c r="I26" i="27"/>
  <c r="H26" i="27"/>
  <c r="G26" i="27"/>
  <c r="J26" i="27" s="1"/>
  <c r="K26" i="27" s="1"/>
  <c r="K25" i="27"/>
  <c r="I25" i="27"/>
  <c r="H25" i="27"/>
  <c r="J25" i="27" s="1"/>
  <c r="G25" i="27"/>
  <c r="I24" i="27"/>
  <c r="H24" i="27"/>
  <c r="G24" i="27"/>
  <c r="J24" i="27" s="1"/>
  <c r="K24" i="27" s="1"/>
  <c r="I23" i="27"/>
  <c r="H23" i="27"/>
  <c r="G23" i="27"/>
  <c r="I22" i="27"/>
  <c r="H22" i="27"/>
  <c r="G22" i="27"/>
  <c r="I21" i="27"/>
  <c r="H21" i="27"/>
  <c r="G21" i="27"/>
  <c r="I20" i="27"/>
  <c r="H20" i="27"/>
  <c r="G20" i="27"/>
  <c r="I19" i="27"/>
  <c r="H19" i="27"/>
  <c r="G19" i="27"/>
  <c r="O18" i="27"/>
  <c r="N18" i="27"/>
  <c r="M18" i="27"/>
  <c r="F18" i="27"/>
  <c r="C18" i="27"/>
  <c r="I17" i="27"/>
  <c r="H17" i="27"/>
  <c r="G17" i="27"/>
  <c r="I16" i="27"/>
  <c r="H16" i="27"/>
  <c r="G16" i="27"/>
  <c r="I15" i="27"/>
  <c r="H15" i="27"/>
  <c r="G15" i="27"/>
  <c r="I14" i="27"/>
  <c r="H14" i="27"/>
  <c r="G14" i="27"/>
  <c r="I13" i="27"/>
  <c r="I18" i="27" s="1"/>
  <c r="H13" i="27"/>
  <c r="H18" i="27" s="1"/>
  <c r="G13" i="27"/>
  <c r="G18" i="27" s="1"/>
  <c r="I12" i="27"/>
  <c r="H12" i="27"/>
  <c r="G12" i="27"/>
  <c r="I11" i="27"/>
  <c r="H11" i="27"/>
  <c r="G11" i="27"/>
  <c r="I46" i="27" l="1"/>
  <c r="I47" i="27" s="1"/>
  <c r="I45" i="27"/>
  <c r="C45" i="27"/>
  <c r="D45" i="27"/>
  <c r="G43" i="27"/>
  <c r="H43" i="27"/>
  <c r="J28" i="27"/>
  <c r="K28" i="27" s="1"/>
  <c r="J43" i="27"/>
  <c r="K43" i="27" s="1"/>
  <c r="E47" i="27"/>
  <c r="F46" i="27"/>
  <c r="M45" i="27"/>
  <c r="N45" i="27"/>
  <c r="O45" i="27"/>
  <c r="H46" i="27" l="1"/>
  <c r="H47" i="27" s="1"/>
  <c r="H45" i="27"/>
  <c r="G46" i="27"/>
  <c r="G47" i="27" s="1"/>
  <c r="G45" i="27"/>
  <c r="J45" i="27" s="1"/>
  <c r="K45" i="27" s="1"/>
  <c r="J46" i="27"/>
  <c r="F47" i="27"/>
  <c r="J47" i="27" s="1"/>
  <c r="K47" i="27" s="1"/>
  <c r="O43" i="26" l="1"/>
  <c r="O46" i="26" s="1"/>
  <c r="O47" i="26" s="1"/>
  <c r="N43" i="26"/>
  <c r="N46" i="26" s="1"/>
  <c r="N47" i="26" s="1"/>
  <c r="M43" i="26"/>
  <c r="M46" i="26" s="1"/>
  <c r="M47" i="26" s="1"/>
  <c r="F43" i="26"/>
  <c r="E43" i="26"/>
  <c r="D43" i="26"/>
  <c r="D46" i="26" s="1"/>
  <c r="D47" i="26" s="1"/>
  <c r="C43" i="26"/>
  <c r="C46" i="26" s="1"/>
  <c r="C47" i="26" s="1"/>
  <c r="I42" i="26"/>
  <c r="H42" i="26"/>
  <c r="G42" i="26"/>
  <c r="J42" i="26" s="1"/>
  <c r="K42" i="26" s="1"/>
  <c r="I41" i="26"/>
  <c r="H41" i="26"/>
  <c r="G41" i="26"/>
  <c r="J41" i="26" s="1"/>
  <c r="K41" i="26" s="1"/>
  <c r="K40" i="26"/>
  <c r="J40" i="26"/>
  <c r="I40" i="26"/>
  <c r="H40" i="26"/>
  <c r="G40" i="26"/>
  <c r="I39" i="26"/>
  <c r="H39" i="26"/>
  <c r="G39" i="26"/>
  <c r="J39" i="26" s="1"/>
  <c r="K39" i="26" s="1"/>
  <c r="K38" i="26"/>
  <c r="I38" i="26"/>
  <c r="I43" i="26" s="1"/>
  <c r="H38" i="26"/>
  <c r="J38" i="26" s="1"/>
  <c r="G38" i="26"/>
  <c r="O37" i="26"/>
  <c r="N37" i="26"/>
  <c r="M37" i="26"/>
  <c r="F37" i="26"/>
  <c r="E37" i="26"/>
  <c r="D37" i="26"/>
  <c r="C37" i="26"/>
  <c r="I36" i="26"/>
  <c r="H36" i="26"/>
  <c r="G36" i="26"/>
  <c r="J36" i="26" s="1"/>
  <c r="K36" i="26" s="1"/>
  <c r="I35" i="26"/>
  <c r="H35" i="26"/>
  <c r="G35" i="26"/>
  <c r="J35" i="26" s="1"/>
  <c r="K35" i="26" s="1"/>
  <c r="K34" i="26"/>
  <c r="I34" i="26"/>
  <c r="H34" i="26"/>
  <c r="G34" i="26"/>
  <c r="J34" i="26" s="1"/>
  <c r="I33" i="26"/>
  <c r="H33" i="26"/>
  <c r="G33" i="26"/>
  <c r="J33" i="26" s="1"/>
  <c r="K33" i="26" s="1"/>
  <c r="I32" i="26"/>
  <c r="J32" i="26" s="1"/>
  <c r="K32" i="26" s="1"/>
  <c r="H32" i="26"/>
  <c r="G32" i="26"/>
  <c r="I31" i="26"/>
  <c r="H31" i="26"/>
  <c r="J31" i="26" s="1"/>
  <c r="K31" i="26" s="1"/>
  <c r="G31" i="26"/>
  <c r="I30" i="26"/>
  <c r="H30" i="26"/>
  <c r="G30" i="26"/>
  <c r="J30" i="26" s="1"/>
  <c r="K30" i="26" s="1"/>
  <c r="K29" i="26"/>
  <c r="I29" i="26"/>
  <c r="H29" i="26"/>
  <c r="G29" i="26"/>
  <c r="J29" i="26" s="1"/>
  <c r="I28" i="26"/>
  <c r="H28" i="26"/>
  <c r="H37" i="26" s="1"/>
  <c r="G28" i="26"/>
  <c r="G37" i="26" s="1"/>
  <c r="J27" i="26"/>
  <c r="K27" i="26" s="1"/>
  <c r="I27" i="26"/>
  <c r="I37" i="26" s="1"/>
  <c r="H27" i="26"/>
  <c r="G27" i="26"/>
  <c r="I26" i="26"/>
  <c r="H26" i="26"/>
  <c r="G26" i="26"/>
  <c r="J26" i="26" s="1"/>
  <c r="K26" i="26" s="1"/>
  <c r="K25" i="26"/>
  <c r="I25" i="26"/>
  <c r="H25" i="26"/>
  <c r="J25" i="26" s="1"/>
  <c r="G25" i="26"/>
  <c r="I24" i="26"/>
  <c r="H24" i="26"/>
  <c r="G24" i="26"/>
  <c r="J24" i="26" s="1"/>
  <c r="K24" i="26" s="1"/>
  <c r="I23" i="26"/>
  <c r="H23" i="26"/>
  <c r="G23" i="26"/>
  <c r="I22" i="26"/>
  <c r="H22" i="26"/>
  <c r="G22" i="26"/>
  <c r="I21" i="26"/>
  <c r="H21" i="26"/>
  <c r="G21" i="26"/>
  <c r="I20" i="26"/>
  <c r="H20" i="26"/>
  <c r="G20" i="26"/>
  <c r="I19" i="26"/>
  <c r="H19" i="26"/>
  <c r="G19" i="26"/>
  <c r="O18" i="26"/>
  <c r="N18" i="26"/>
  <c r="M18" i="26"/>
  <c r="F18" i="26"/>
  <c r="C18" i="26"/>
  <c r="I17" i="26"/>
  <c r="H17" i="26"/>
  <c r="G17" i="26"/>
  <c r="I16" i="26"/>
  <c r="H16" i="26"/>
  <c r="G16" i="26"/>
  <c r="I15" i="26"/>
  <c r="H15" i="26"/>
  <c r="G15" i="26"/>
  <c r="I14" i="26"/>
  <c r="H14" i="26"/>
  <c r="G14" i="26"/>
  <c r="I13" i="26"/>
  <c r="I18" i="26" s="1"/>
  <c r="H13" i="26"/>
  <c r="H18" i="26" s="1"/>
  <c r="G13" i="26"/>
  <c r="G18" i="26" s="1"/>
  <c r="I12" i="26"/>
  <c r="H12" i="26"/>
  <c r="G12" i="26"/>
  <c r="I11" i="26"/>
  <c r="H11" i="26"/>
  <c r="G11" i="26"/>
  <c r="J37" i="26" l="1"/>
  <c r="K37" i="26"/>
  <c r="I46" i="26"/>
  <c r="I47" i="26" s="1"/>
  <c r="I45" i="26"/>
  <c r="D45" i="26"/>
  <c r="C45" i="26"/>
  <c r="G43" i="26"/>
  <c r="F45" i="26"/>
  <c r="F46" i="26"/>
  <c r="J28" i="26"/>
  <c r="K28" i="26" s="1"/>
  <c r="H43" i="26"/>
  <c r="E46" i="26"/>
  <c r="E45" i="26"/>
  <c r="M45" i="26"/>
  <c r="N45" i="26"/>
  <c r="O45" i="26"/>
  <c r="F47" i="26" l="1"/>
  <c r="G46" i="26"/>
  <c r="G47" i="26" s="1"/>
  <c r="G45" i="26"/>
  <c r="J43" i="26"/>
  <c r="K43" i="26" s="1"/>
  <c r="E47" i="26"/>
  <c r="H46" i="26"/>
  <c r="H47" i="26" s="1"/>
  <c r="H45" i="26"/>
  <c r="J45" i="26" s="1"/>
  <c r="K45" i="26" s="1"/>
  <c r="J47" i="26" l="1"/>
  <c r="K47" i="26"/>
  <c r="J46" i="26"/>
  <c r="K46" i="26" s="1"/>
  <c r="O43" i="25" l="1"/>
  <c r="O46" i="25" s="1"/>
  <c r="O47" i="25" s="1"/>
  <c r="N43" i="25"/>
  <c r="N46" i="25" s="1"/>
  <c r="N47" i="25" s="1"/>
  <c r="M43" i="25"/>
  <c r="M46" i="25" s="1"/>
  <c r="M47" i="25" s="1"/>
  <c r="F43" i="25"/>
  <c r="E43" i="25"/>
  <c r="E46" i="25" s="1"/>
  <c r="D43" i="25"/>
  <c r="D46" i="25" s="1"/>
  <c r="D47" i="25" s="1"/>
  <c r="C43" i="25"/>
  <c r="C46" i="25" s="1"/>
  <c r="C47" i="25" s="1"/>
  <c r="I42" i="25"/>
  <c r="H42" i="25"/>
  <c r="G42" i="25"/>
  <c r="J42" i="25" s="1"/>
  <c r="K42" i="25" s="1"/>
  <c r="I41" i="25"/>
  <c r="J41" i="25" s="1"/>
  <c r="K41" i="25" s="1"/>
  <c r="H41" i="25"/>
  <c r="G41" i="25"/>
  <c r="K40" i="25"/>
  <c r="J40" i="25"/>
  <c r="I40" i="25"/>
  <c r="H40" i="25"/>
  <c r="G40" i="25"/>
  <c r="I39" i="25"/>
  <c r="H39" i="25"/>
  <c r="G39" i="25"/>
  <c r="J39" i="25" s="1"/>
  <c r="K39" i="25" s="1"/>
  <c r="K38" i="25"/>
  <c r="I38" i="25"/>
  <c r="I43" i="25" s="1"/>
  <c r="H38" i="25"/>
  <c r="H43" i="25" s="1"/>
  <c r="G38" i="25"/>
  <c r="O37" i="25"/>
  <c r="N37" i="25"/>
  <c r="M37" i="25"/>
  <c r="F37" i="25"/>
  <c r="E37" i="25"/>
  <c r="D37" i="25"/>
  <c r="C37" i="25"/>
  <c r="I36" i="25"/>
  <c r="H36" i="25"/>
  <c r="G36" i="25"/>
  <c r="J36" i="25" s="1"/>
  <c r="K36" i="25" s="1"/>
  <c r="I35" i="25"/>
  <c r="H35" i="25"/>
  <c r="G35" i="25"/>
  <c r="J35" i="25" s="1"/>
  <c r="K35" i="25" s="1"/>
  <c r="K34" i="25"/>
  <c r="I34" i="25"/>
  <c r="H34" i="25"/>
  <c r="G34" i="25"/>
  <c r="J34" i="25" s="1"/>
  <c r="I33" i="25"/>
  <c r="H33" i="25"/>
  <c r="G33" i="25"/>
  <c r="J33" i="25" s="1"/>
  <c r="K33" i="25" s="1"/>
  <c r="I32" i="25"/>
  <c r="J32" i="25" s="1"/>
  <c r="K32" i="25" s="1"/>
  <c r="H32" i="25"/>
  <c r="G32" i="25"/>
  <c r="J31" i="25"/>
  <c r="K31" i="25" s="1"/>
  <c r="I31" i="25"/>
  <c r="H31" i="25"/>
  <c r="G31" i="25"/>
  <c r="I30" i="25"/>
  <c r="H30" i="25"/>
  <c r="H37" i="25" s="1"/>
  <c r="G30" i="25"/>
  <c r="J30" i="25" s="1"/>
  <c r="K30" i="25" s="1"/>
  <c r="K29" i="25"/>
  <c r="I29" i="25"/>
  <c r="H29" i="25"/>
  <c r="G29" i="25"/>
  <c r="J29" i="25" s="1"/>
  <c r="I28" i="25"/>
  <c r="I37" i="25" s="1"/>
  <c r="H28" i="25"/>
  <c r="G28" i="25"/>
  <c r="J28" i="25" s="1"/>
  <c r="K28" i="25" s="1"/>
  <c r="J27" i="25"/>
  <c r="K27" i="25" s="1"/>
  <c r="I27" i="25"/>
  <c r="H27" i="25"/>
  <c r="G27" i="25"/>
  <c r="I26" i="25"/>
  <c r="H26" i="25"/>
  <c r="G26" i="25"/>
  <c r="J26" i="25" s="1"/>
  <c r="K26" i="25" s="1"/>
  <c r="I25" i="25"/>
  <c r="H25" i="25"/>
  <c r="J25" i="25" s="1"/>
  <c r="K25" i="25" s="1"/>
  <c r="G25" i="25"/>
  <c r="I24" i="25"/>
  <c r="J24" i="25" s="1"/>
  <c r="K24" i="25" s="1"/>
  <c r="H24" i="25"/>
  <c r="G24" i="25"/>
  <c r="I23" i="25"/>
  <c r="H23" i="25"/>
  <c r="G23" i="25"/>
  <c r="I22" i="25"/>
  <c r="H22" i="25"/>
  <c r="G22" i="25"/>
  <c r="I21" i="25"/>
  <c r="H21" i="25"/>
  <c r="G21" i="25"/>
  <c r="I20" i="25"/>
  <c r="H20" i="25"/>
  <c r="G20" i="25"/>
  <c r="I19" i="25"/>
  <c r="H19" i="25"/>
  <c r="G19" i="25"/>
  <c r="O18" i="25"/>
  <c r="N18" i="25"/>
  <c r="M18" i="25"/>
  <c r="F18" i="25"/>
  <c r="C18" i="25"/>
  <c r="I17" i="25"/>
  <c r="H17" i="25"/>
  <c r="G17" i="25"/>
  <c r="I16" i="25"/>
  <c r="H16" i="25"/>
  <c r="G16" i="25"/>
  <c r="I15" i="25"/>
  <c r="I18" i="25" s="1"/>
  <c r="H15" i="25"/>
  <c r="G15" i="25"/>
  <c r="I14" i="25"/>
  <c r="H14" i="25"/>
  <c r="G14" i="25"/>
  <c r="I13" i="25"/>
  <c r="H13" i="25"/>
  <c r="H18" i="25" s="1"/>
  <c r="G13" i="25"/>
  <c r="G18" i="25" s="1"/>
  <c r="I12" i="25"/>
  <c r="H12" i="25"/>
  <c r="G12" i="25"/>
  <c r="I11" i="25"/>
  <c r="H11" i="25"/>
  <c r="G11" i="25"/>
  <c r="H46" i="25" l="1"/>
  <c r="H47" i="25" s="1"/>
  <c r="H45" i="25"/>
  <c r="I46" i="25"/>
  <c r="I47" i="25" s="1"/>
  <c r="I45" i="25"/>
  <c r="K46" i="25"/>
  <c r="E47" i="25"/>
  <c r="J37" i="25"/>
  <c r="K37" i="25" s="1"/>
  <c r="J43" i="25"/>
  <c r="K43" i="25" s="1"/>
  <c r="D45" i="25"/>
  <c r="J38" i="25"/>
  <c r="E45" i="25"/>
  <c r="G37" i="25"/>
  <c r="F45" i="25"/>
  <c r="F46" i="25"/>
  <c r="G43" i="25"/>
  <c r="C45" i="25"/>
  <c r="M45" i="25"/>
  <c r="N45" i="25"/>
  <c r="O45" i="25"/>
  <c r="F47" i="25" l="1"/>
  <c r="G46" i="25"/>
  <c r="G47" i="25" s="1"/>
  <c r="G45" i="25"/>
  <c r="J45" i="25"/>
  <c r="K45" i="25" s="1"/>
  <c r="J47" i="25" l="1"/>
  <c r="K47" i="25" s="1"/>
  <c r="J46" i="25"/>
  <c r="E45" i="24" l="1"/>
  <c r="O43" i="24"/>
  <c r="O46" i="24" s="1"/>
  <c r="O47" i="24" s="1"/>
  <c r="N43" i="24"/>
  <c r="N46" i="24" s="1"/>
  <c r="N47" i="24" s="1"/>
  <c r="M43" i="24"/>
  <c r="M46" i="24" s="1"/>
  <c r="M47" i="24" s="1"/>
  <c r="F43" i="24"/>
  <c r="F45" i="24" s="1"/>
  <c r="E43" i="24"/>
  <c r="D43" i="24"/>
  <c r="D45" i="24" s="1"/>
  <c r="C43" i="24"/>
  <c r="C46" i="24" s="1"/>
  <c r="C47" i="24" s="1"/>
  <c r="I42" i="24"/>
  <c r="H42" i="24"/>
  <c r="G42" i="24"/>
  <c r="J42" i="24" s="1"/>
  <c r="K42" i="24" s="1"/>
  <c r="I41" i="24"/>
  <c r="H41" i="24"/>
  <c r="G41" i="24"/>
  <c r="J41" i="24" s="1"/>
  <c r="K41" i="24" s="1"/>
  <c r="K40" i="24"/>
  <c r="J40" i="24"/>
  <c r="I40" i="24"/>
  <c r="H40" i="24"/>
  <c r="G40" i="24"/>
  <c r="I39" i="24"/>
  <c r="H39" i="24"/>
  <c r="G39" i="24"/>
  <c r="G43" i="24" s="1"/>
  <c r="K38" i="24"/>
  <c r="I38" i="24"/>
  <c r="I43" i="24" s="1"/>
  <c r="H38" i="24"/>
  <c r="J38" i="24" s="1"/>
  <c r="G38" i="24"/>
  <c r="O37" i="24"/>
  <c r="N37" i="24"/>
  <c r="M37" i="24"/>
  <c r="F37" i="24"/>
  <c r="E37" i="24"/>
  <c r="D37" i="24"/>
  <c r="C37" i="24"/>
  <c r="I36" i="24"/>
  <c r="H36" i="24"/>
  <c r="G36" i="24"/>
  <c r="J36" i="24" s="1"/>
  <c r="K36" i="24" s="1"/>
  <c r="I35" i="24"/>
  <c r="H35" i="24"/>
  <c r="G35" i="24"/>
  <c r="J35" i="24" s="1"/>
  <c r="K35" i="24" s="1"/>
  <c r="K34" i="24"/>
  <c r="I34" i="24"/>
  <c r="H34" i="24"/>
  <c r="G34" i="24"/>
  <c r="J34" i="24" s="1"/>
  <c r="I33" i="24"/>
  <c r="H33" i="24"/>
  <c r="G33" i="24"/>
  <c r="J33" i="24" s="1"/>
  <c r="K33" i="24" s="1"/>
  <c r="I32" i="24"/>
  <c r="J32" i="24" s="1"/>
  <c r="K32" i="24" s="1"/>
  <c r="H32" i="24"/>
  <c r="G32" i="24"/>
  <c r="I31" i="24"/>
  <c r="H31" i="24"/>
  <c r="G31" i="24"/>
  <c r="J31" i="24" s="1"/>
  <c r="K31" i="24" s="1"/>
  <c r="I30" i="24"/>
  <c r="H30" i="24"/>
  <c r="G30" i="24"/>
  <c r="J30" i="24" s="1"/>
  <c r="K30" i="24" s="1"/>
  <c r="K29" i="24"/>
  <c r="I29" i="24"/>
  <c r="H29" i="24"/>
  <c r="G29" i="24"/>
  <c r="J29" i="24" s="1"/>
  <c r="I28" i="24"/>
  <c r="I37" i="24" s="1"/>
  <c r="H28" i="24"/>
  <c r="H37" i="24" s="1"/>
  <c r="G28" i="24"/>
  <c r="J28" i="24" s="1"/>
  <c r="K28" i="24" s="1"/>
  <c r="J27" i="24"/>
  <c r="K27" i="24" s="1"/>
  <c r="I27" i="24"/>
  <c r="H27" i="24"/>
  <c r="G27" i="24"/>
  <c r="I26" i="24"/>
  <c r="H26" i="24"/>
  <c r="G26" i="24"/>
  <c r="J26" i="24" s="1"/>
  <c r="K26" i="24" s="1"/>
  <c r="K25" i="24"/>
  <c r="I25" i="24"/>
  <c r="H25" i="24"/>
  <c r="J25" i="24" s="1"/>
  <c r="G25" i="24"/>
  <c r="I24" i="24"/>
  <c r="H24" i="24"/>
  <c r="G24" i="24"/>
  <c r="J24" i="24" s="1"/>
  <c r="K24" i="24" s="1"/>
  <c r="I23" i="24"/>
  <c r="H23" i="24"/>
  <c r="G23" i="24"/>
  <c r="I22" i="24"/>
  <c r="H22" i="24"/>
  <c r="G22" i="24"/>
  <c r="I21" i="24"/>
  <c r="H21" i="24"/>
  <c r="G21" i="24"/>
  <c r="I20" i="24"/>
  <c r="H20" i="24"/>
  <c r="G20" i="24"/>
  <c r="I19" i="24"/>
  <c r="H19" i="24"/>
  <c r="G19" i="24"/>
  <c r="O18" i="24"/>
  <c r="N18" i="24"/>
  <c r="M18" i="24"/>
  <c r="F18" i="24"/>
  <c r="C18" i="24"/>
  <c r="I17" i="24"/>
  <c r="H17" i="24"/>
  <c r="G17" i="24"/>
  <c r="I16" i="24"/>
  <c r="H16" i="24"/>
  <c r="G16" i="24"/>
  <c r="I15" i="24"/>
  <c r="H15" i="24"/>
  <c r="G15" i="24"/>
  <c r="I14" i="24"/>
  <c r="H14" i="24"/>
  <c r="G14" i="24"/>
  <c r="I13" i="24"/>
  <c r="I18" i="24" s="1"/>
  <c r="H13" i="24"/>
  <c r="H18" i="24" s="1"/>
  <c r="G13" i="24"/>
  <c r="G18" i="24" s="1"/>
  <c r="I12" i="24"/>
  <c r="H12" i="24"/>
  <c r="G12" i="24"/>
  <c r="I11" i="24"/>
  <c r="H11" i="24"/>
  <c r="G11" i="24"/>
  <c r="G45" i="24" l="1"/>
  <c r="I45" i="24"/>
  <c r="I46" i="24"/>
  <c r="I47" i="24" s="1"/>
  <c r="C45" i="24"/>
  <c r="D46" i="24"/>
  <c r="D47" i="24" s="1"/>
  <c r="G37" i="24"/>
  <c r="G46" i="24" s="1"/>
  <c r="G47" i="24" s="1"/>
  <c r="F46" i="24"/>
  <c r="H43" i="24"/>
  <c r="J43" i="24" s="1"/>
  <c r="K43" i="24" s="1"/>
  <c r="J39" i="24"/>
  <c r="K39" i="24" s="1"/>
  <c r="E46" i="24"/>
  <c r="M45" i="24"/>
  <c r="N45" i="24"/>
  <c r="O45" i="24"/>
  <c r="J37" i="24" l="1"/>
  <c r="K37" i="24" s="1"/>
  <c r="E47" i="24"/>
  <c r="K46" i="24"/>
  <c r="H46" i="24"/>
  <c r="H47" i="24" s="1"/>
  <c r="H45" i="24"/>
  <c r="J45" i="24" s="1"/>
  <c r="K45" i="24" s="1"/>
  <c r="F47" i="24"/>
  <c r="J47" i="24" s="1"/>
  <c r="J46" i="24"/>
  <c r="K47" i="24" l="1"/>
  <c r="O43" i="23" l="1"/>
  <c r="O46" i="23" s="1"/>
  <c r="O47" i="23" s="1"/>
  <c r="N43" i="23"/>
  <c r="N46" i="23" s="1"/>
  <c r="N47" i="23" s="1"/>
  <c r="M43" i="23"/>
  <c r="M46" i="23" s="1"/>
  <c r="M47" i="23" s="1"/>
  <c r="F43" i="23"/>
  <c r="E43" i="23"/>
  <c r="E45" i="23" s="1"/>
  <c r="D43" i="23"/>
  <c r="D46" i="23" s="1"/>
  <c r="D47" i="23" s="1"/>
  <c r="C43" i="23"/>
  <c r="C46" i="23" s="1"/>
  <c r="C47" i="23" s="1"/>
  <c r="J42" i="23"/>
  <c r="K42" i="23" s="1"/>
  <c r="I42" i="23"/>
  <c r="H42" i="23"/>
  <c r="G42" i="23"/>
  <c r="I41" i="23"/>
  <c r="H41" i="23"/>
  <c r="G41" i="23"/>
  <c r="J41" i="23" s="1"/>
  <c r="K41" i="23" s="1"/>
  <c r="K40" i="23"/>
  <c r="J40" i="23"/>
  <c r="I40" i="23"/>
  <c r="H40" i="23"/>
  <c r="G40" i="23"/>
  <c r="I39" i="23"/>
  <c r="H39" i="23"/>
  <c r="G39" i="23"/>
  <c r="J39" i="23" s="1"/>
  <c r="K39" i="23" s="1"/>
  <c r="K38" i="23"/>
  <c r="I38" i="23"/>
  <c r="I43" i="23" s="1"/>
  <c r="H38" i="23"/>
  <c r="J38" i="23" s="1"/>
  <c r="G38" i="23"/>
  <c r="O37" i="23"/>
  <c r="N37" i="23"/>
  <c r="M37" i="23"/>
  <c r="F37" i="23"/>
  <c r="E37" i="23"/>
  <c r="D37" i="23"/>
  <c r="C37" i="23"/>
  <c r="I36" i="23"/>
  <c r="H36" i="23"/>
  <c r="G36" i="23"/>
  <c r="J36" i="23" s="1"/>
  <c r="K36" i="23" s="1"/>
  <c r="I35" i="23"/>
  <c r="H35" i="23"/>
  <c r="G35" i="23"/>
  <c r="J35" i="23" s="1"/>
  <c r="K35" i="23" s="1"/>
  <c r="K34" i="23"/>
  <c r="I34" i="23"/>
  <c r="J34" i="23" s="1"/>
  <c r="H34" i="23"/>
  <c r="G34" i="23"/>
  <c r="I33" i="23"/>
  <c r="H33" i="23"/>
  <c r="G33" i="23"/>
  <c r="J33" i="23" s="1"/>
  <c r="K33" i="23" s="1"/>
  <c r="I32" i="23"/>
  <c r="J32" i="23" s="1"/>
  <c r="K32" i="23" s="1"/>
  <c r="H32" i="23"/>
  <c r="G32" i="23"/>
  <c r="I31" i="23"/>
  <c r="H31" i="23"/>
  <c r="G31" i="23"/>
  <c r="J31" i="23" s="1"/>
  <c r="K31" i="23" s="1"/>
  <c r="I30" i="23"/>
  <c r="H30" i="23"/>
  <c r="G30" i="23"/>
  <c r="J30" i="23" s="1"/>
  <c r="K30" i="23" s="1"/>
  <c r="K29" i="23"/>
  <c r="J29" i="23"/>
  <c r="I29" i="23"/>
  <c r="H29" i="23"/>
  <c r="G29" i="23"/>
  <c r="I28" i="23"/>
  <c r="H28" i="23"/>
  <c r="G28" i="23"/>
  <c r="J28" i="23" s="1"/>
  <c r="K28" i="23" s="1"/>
  <c r="J27" i="23"/>
  <c r="K27" i="23" s="1"/>
  <c r="I27" i="23"/>
  <c r="I37" i="23" s="1"/>
  <c r="H27" i="23"/>
  <c r="H37" i="23" s="1"/>
  <c r="G27" i="23"/>
  <c r="I26" i="23"/>
  <c r="H26" i="23"/>
  <c r="G26" i="23"/>
  <c r="J26" i="23" s="1"/>
  <c r="K26" i="23" s="1"/>
  <c r="K25" i="23"/>
  <c r="I25" i="23"/>
  <c r="H25" i="23"/>
  <c r="J25" i="23" s="1"/>
  <c r="G25" i="23"/>
  <c r="I24" i="23"/>
  <c r="H24" i="23"/>
  <c r="G24" i="23"/>
  <c r="J24" i="23" s="1"/>
  <c r="K24" i="23" s="1"/>
  <c r="I23" i="23"/>
  <c r="H23" i="23"/>
  <c r="G23" i="23"/>
  <c r="I22" i="23"/>
  <c r="H22" i="23"/>
  <c r="G22" i="23"/>
  <c r="I21" i="23"/>
  <c r="H21" i="23"/>
  <c r="G21" i="23"/>
  <c r="I20" i="23"/>
  <c r="H20" i="23"/>
  <c r="G20" i="23"/>
  <c r="I19" i="23"/>
  <c r="H19" i="23"/>
  <c r="G19" i="23"/>
  <c r="O18" i="23"/>
  <c r="N18" i="23"/>
  <c r="M18" i="23"/>
  <c r="F18" i="23"/>
  <c r="C18" i="23"/>
  <c r="I17" i="23"/>
  <c r="H17" i="23"/>
  <c r="G17" i="23"/>
  <c r="I16" i="23"/>
  <c r="H16" i="23"/>
  <c r="H18" i="23" s="1"/>
  <c r="G16" i="23"/>
  <c r="I15" i="23"/>
  <c r="H15" i="23"/>
  <c r="G15" i="23"/>
  <c r="I14" i="23"/>
  <c r="H14" i="23"/>
  <c r="G14" i="23"/>
  <c r="I13" i="23"/>
  <c r="I18" i="23" s="1"/>
  <c r="H13" i="23"/>
  <c r="G13" i="23"/>
  <c r="G18" i="23" s="1"/>
  <c r="I12" i="23"/>
  <c r="H12" i="23"/>
  <c r="G12" i="23"/>
  <c r="I11" i="23"/>
  <c r="H11" i="23"/>
  <c r="G11" i="23"/>
  <c r="I46" i="23" l="1"/>
  <c r="I47" i="23" s="1"/>
  <c r="I45" i="23"/>
  <c r="G37" i="23"/>
  <c r="J37" i="23" s="1"/>
  <c r="K37" i="23" s="1"/>
  <c r="F45" i="23"/>
  <c r="G43" i="23"/>
  <c r="C45" i="23"/>
  <c r="F46" i="23"/>
  <c r="H43" i="23"/>
  <c r="D45" i="23"/>
  <c r="E46" i="23"/>
  <c r="M45" i="23"/>
  <c r="N45" i="23"/>
  <c r="O45" i="23"/>
  <c r="G46" i="23" l="1"/>
  <c r="G47" i="23" s="1"/>
  <c r="G45" i="23"/>
  <c r="F47" i="23"/>
  <c r="H46" i="23"/>
  <c r="H47" i="23" s="1"/>
  <c r="H45" i="23"/>
  <c r="J45" i="23"/>
  <c r="K45" i="23" s="1"/>
  <c r="J43" i="23"/>
  <c r="K43" i="23" s="1"/>
  <c r="E47" i="23"/>
  <c r="J47" i="23" l="1"/>
  <c r="K47" i="23" s="1"/>
  <c r="J46" i="23"/>
  <c r="K46" i="23" s="1"/>
  <c r="O43" i="22" l="1"/>
  <c r="O46" i="22" s="1"/>
  <c r="O47" i="22" s="1"/>
  <c r="N43" i="22"/>
  <c r="N46" i="22" s="1"/>
  <c r="N47" i="22" s="1"/>
  <c r="M43" i="22"/>
  <c r="M46" i="22" s="1"/>
  <c r="M47" i="22" s="1"/>
  <c r="F43" i="22"/>
  <c r="E43" i="22"/>
  <c r="D43" i="22"/>
  <c r="D46" i="22" s="1"/>
  <c r="D47" i="22" s="1"/>
  <c r="C43" i="22"/>
  <c r="C46" i="22" s="1"/>
  <c r="C47" i="22" s="1"/>
  <c r="K42" i="22"/>
  <c r="J42" i="22"/>
  <c r="I42" i="22"/>
  <c r="H42" i="22"/>
  <c r="G42" i="22"/>
  <c r="I41" i="22"/>
  <c r="H41" i="22"/>
  <c r="G41" i="22"/>
  <c r="J41" i="22" s="1"/>
  <c r="K41" i="22" s="1"/>
  <c r="K40" i="22"/>
  <c r="J40" i="22"/>
  <c r="I40" i="22"/>
  <c r="H40" i="22"/>
  <c r="G40" i="22"/>
  <c r="I39" i="22"/>
  <c r="J39" i="22" s="1"/>
  <c r="K39" i="22" s="1"/>
  <c r="H39" i="22"/>
  <c r="G39" i="22"/>
  <c r="K38" i="22"/>
  <c r="J38" i="22"/>
  <c r="I38" i="22"/>
  <c r="I43" i="22" s="1"/>
  <c r="H38" i="22"/>
  <c r="H43" i="22" s="1"/>
  <c r="G38" i="22"/>
  <c r="G43" i="22" s="1"/>
  <c r="O37" i="22"/>
  <c r="N37" i="22"/>
  <c r="M37" i="22"/>
  <c r="F37" i="22"/>
  <c r="E37" i="22"/>
  <c r="D37" i="22"/>
  <c r="C37" i="22"/>
  <c r="I36" i="22"/>
  <c r="H36" i="22"/>
  <c r="G36" i="22"/>
  <c r="J36" i="22" s="1"/>
  <c r="K36" i="22" s="1"/>
  <c r="I35" i="22"/>
  <c r="H35" i="22"/>
  <c r="G35" i="22"/>
  <c r="J35" i="22" s="1"/>
  <c r="K35" i="22" s="1"/>
  <c r="K34" i="22"/>
  <c r="J34" i="22"/>
  <c r="I34" i="22"/>
  <c r="H34" i="22"/>
  <c r="G34" i="22"/>
  <c r="J33" i="22"/>
  <c r="K33" i="22" s="1"/>
  <c r="I33" i="22"/>
  <c r="H33" i="22"/>
  <c r="G33" i="22"/>
  <c r="I32" i="22"/>
  <c r="H32" i="22"/>
  <c r="G32" i="22"/>
  <c r="J32" i="22" s="1"/>
  <c r="K32" i="22" s="1"/>
  <c r="I31" i="22"/>
  <c r="H31" i="22"/>
  <c r="J31" i="22" s="1"/>
  <c r="K31" i="22" s="1"/>
  <c r="G31" i="22"/>
  <c r="I30" i="22"/>
  <c r="H30" i="22"/>
  <c r="G30" i="22"/>
  <c r="J30" i="22" s="1"/>
  <c r="K30" i="22" s="1"/>
  <c r="K29" i="22"/>
  <c r="J29" i="22"/>
  <c r="I29" i="22"/>
  <c r="H29" i="22"/>
  <c r="G29" i="22"/>
  <c r="I28" i="22"/>
  <c r="H28" i="22"/>
  <c r="G28" i="22"/>
  <c r="J28" i="22" s="1"/>
  <c r="K28" i="22" s="1"/>
  <c r="I27" i="22"/>
  <c r="I37" i="22" s="1"/>
  <c r="H27" i="22"/>
  <c r="H37" i="22" s="1"/>
  <c r="G27" i="22"/>
  <c r="I26" i="22"/>
  <c r="J26" i="22" s="1"/>
  <c r="K26" i="22" s="1"/>
  <c r="H26" i="22"/>
  <c r="G26" i="22"/>
  <c r="K25" i="22"/>
  <c r="I25" i="22"/>
  <c r="H25" i="22"/>
  <c r="G25" i="22"/>
  <c r="J25" i="22" s="1"/>
  <c r="I24" i="22"/>
  <c r="H24" i="22"/>
  <c r="G24" i="22"/>
  <c r="J24" i="22" s="1"/>
  <c r="K24" i="22" s="1"/>
  <c r="I23" i="22"/>
  <c r="H23" i="22"/>
  <c r="G23" i="22"/>
  <c r="I22" i="22"/>
  <c r="H22" i="22"/>
  <c r="G22" i="22"/>
  <c r="I21" i="22"/>
  <c r="H21" i="22"/>
  <c r="G21" i="22"/>
  <c r="I20" i="22"/>
  <c r="H20" i="22"/>
  <c r="G20" i="22"/>
  <c r="I19" i="22"/>
  <c r="H19" i="22"/>
  <c r="G19" i="22"/>
  <c r="O18" i="22"/>
  <c r="N18" i="22"/>
  <c r="M18" i="22"/>
  <c r="I18" i="22"/>
  <c r="F18" i="22"/>
  <c r="C18" i="22"/>
  <c r="I17" i="22"/>
  <c r="H17" i="22"/>
  <c r="G17" i="22"/>
  <c r="I16" i="22"/>
  <c r="H16" i="22"/>
  <c r="G16" i="22"/>
  <c r="I15" i="22"/>
  <c r="H15" i="22"/>
  <c r="H18" i="22" s="1"/>
  <c r="G15" i="22"/>
  <c r="I14" i="22"/>
  <c r="H14" i="22"/>
  <c r="G14" i="22"/>
  <c r="G18" i="22" s="1"/>
  <c r="I13" i="22"/>
  <c r="H13" i="22"/>
  <c r="G13" i="22"/>
  <c r="I12" i="22"/>
  <c r="H12" i="22"/>
  <c r="G12" i="22"/>
  <c r="I11" i="22"/>
  <c r="H11" i="22"/>
  <c r="G11" i="22"/>
  <c r="G45" i="22" l="1"/>
  <c r="J43" i="22"/>
  <c r="K43" i="22" s="1"/>
  <c r="H46" i="22"/>
  <c r="H47" i="22" s="1"/>
  <c r="H45" i="22"/>
  <c r="I46" i="22"/>
  <c r="I47" i="22" s="1"/>
  <c r="I45" i="22"/>
  <c r="J27" i="22"/>
  <c r="K27" i="22" s="1"/>
  <c r="C45" i="22"/>
  <c r="D45" i="22"/>
  <c r="E45" i="22"/>
  <c r="F46" i="22"/>
  <c r="E46" i="22"/>
  <c r="G37" i="22"/>
  <c r="J37" i="22" s="1"/>
  <c r="K37" i="22" s="1"/>
  <c r="F45" i="22"/>
  <c r="M45" i="22"/>
  <c r="N45" i="22"/>
  <c r="O45" i="22"/>
  <c r="J45" i="22" l="1"/>
  <c r="K46" i="22"/>
  <c r="E47" i="22"/>
  <c r="F47" i="22"/>
  <c r="G46" i="22"/>
  <c r="G47" i="22" s="1"/>
  <c r="K45" i="22"/>
  <c r="J47" i="22" l="1"/>
  <c r="J46" i="22"/>
  <c r="K47" i="22"/>
  <c r="O43" i="21" l="1"/>
  <c r="O46" i="21" s="1"/>
  <c r="O47" i="21" s="1"/>
  <c r="N43" i="21"/>
  <c r="N46" i="21" s="1"/>
  <c r="N47" i="21" s="1"/>
  <c r="M43" i="21"/>
  <c r="M46" i="21" s="1"/>
  <c r="M47" i="21" s="1"/>
  <c r="F43" i="21"/>
  <c r="E43" i="21"/>
  <c r="D43" i="21"/>
  <c r="D46" i="21" s="1"/>
  <c r="D47" i="21" s="1"/>
  <c r="C43" i="21"/>
  <c r="C46" i="21" s="1"/>
  <c r="C47" i="21" s="1"/>
  <c r="I42" i="21"/>
  <c r="H42" i="21"/>
  <c r="G42" i="21"/>
  <c r="J42" i="21" s="1"/>
  <c r="K42" i="21" s="1"/>
  <c r="I41" i="21"/>
  <c r="H41" i="21"/>
  <c r="G41" i="21"/>
  <c r="J41" i="21" s="1"/>
  <c r="K41" i="21" s="1"/>
  <c r="K40" i="21"/>
  <c r="J40" i="21"/>
  <c r="I40" i="21"/>
  <c r="H40" i="21"/>
  <c r="G40" i="21"/>
  <c r="I39" i="21"/>
  <c r="H39" i="21"/>
  <c r="G39" i="21"/>
  <c r="J39" i="21" s="1"/>
  <c r="K39" i="21" s="1"/>
  <c r="K38" i="21"/>
  <c r="I38" i="21"/>
  <c r="I43" i="21" s="1"/>
  <c r="H38" i="21"/>
  <c r="H43" i="21" s="1"/>
  <c r="G38" i="21"/>
  <c r="O37" i="21"/>
  <c r="N37" i="21"/>
  <c r="M37" i="21"/>
  <c r="F37" i="21"/>
  <c r="J37" i="21" s="1"/>
  <c r="E37" i="21"/>
  <c r="K37" i="21" s="1"/>
  <c r="D37" i="21"/>
  <c r="C37" i="21"/>
  <c r="J36" i="21"/>
  <c r="K36" i="21" s="1"/>
  <c r="I36" i="21"/>
  <c r="H36" i="21"/>
  <c r="G36" i="21"/>
  <c r="I35" i="21"/>
  <c r="H35" i="21"/>
  <c r="G35" i="21"/>
  <c r="J35" i="21" s="1"/>
  <c r="K35" i="21" s="1"/>
  <c r="K34" i="21"/>
  <c r="I34" i="21"/>
  <c r="H34" i="21"/>
  <c r="G34" i="21"/>
  <c r="J34" i="21" s="1"/>
  <c r="I33" i="21"/>
  <c r="H33" i="21"/>
  <c r="G33" i="21"/>
  <c r="J33" i="21" s="1"/>
  <c r="K33" i="21" s="1"/>
  <c r="I32" i="21"/>
  <c r="J32" i="21" s="1"/>
  <c r="K32" i="21" s="1"/>
  <c r="H32" i="21"/>
  <c r="G32" i="21"/>
  <c r="I31" i="21"/>
  <c r="H31" i="21"/>
  <c r="G31" i="21"/>
  <c r="J31" i="21" s="1"/>
  <c r="K31" i="21" s="1"/>
  <c r="I30" i="21"/>
  <c r="H30" i="21"/>
  <c r="G30" i="21"/>
  <c r="J30" i="21" s="1"/>
  <c r="K30" i="21" s="1"/>
  <c r="K29" i="21"/>
  <c r="I29" i="21"/>
  <c r="H29" i="21"/>
  <c r="J29" i="21" s="1"/>
  <c r="G29" i="21"/>
  <c r="I28" i="21"/>
  <c r="H28" i="21"/>
  <c r="H37" i="21" s="1"/>
  <c r="G28" i="21"/>
  <c r="G37" i="21" s="1"/>
  <c r="J27" i="21"/>
  <c r="K27" i="21" s="1"/>
  <c r="I27" i="21"/>
  <c r="I37" i="21" s="1"/>
  <c r="H27" i="21"/>
  <c r="G27" i="21"/>
  <c r="I26" i="21"/>
  <c r="H26" i="21"/>
  <c r="G26" i="21"/>
  <c r="J26" i="21" s="1"/>
  <c r="K26" i="21" s="1"/>
  <c r="K25" i="21"/>
  <c r="I25" i="21"/>
  <c r="H25" i="21"/>
  <c r="G25" i="21"/>
  <c r="J25" i="21" s="1"/>
  <c r="J24" i="21"/>
  <c r="K24" i="21" s="1"/>
  <c r="I24" i="21"/>
  <c r="H24" i="21"/>
  <c r="G24" i="21"/>
  <c r="I23" i="21"/>
  <c r="H23" i="21"/>
  <c r="G23" i="21"/>
  <c r="I22" i="21"/>
  <c r="H22" i="21"/>
  <c r="G22" i="21"/>
  <c r="I21" i="21"/>
  <c r="H21" i="21"/>
  <c r="G21" i="21"/>
  <c r="I20" i="21"/>
  <c r="H20" i="21"/>
  <c r="G20" i="21"/>
  <c r="I19" i="21"/>
  <c r="H19" i="21"/>
  <c r="G19" i="21"/>
  <c r="O18" i="21"/>
  <c r="N18" i="21"/>
  <c r="M18" i="21"/>
  <c r="I18" i="21"/>
  <c r="F18" i="21"/>
  <c r="C18" i="21"/>
  <c r="I17" i="21"/>
  <c r="H17" i="21"/>
  <c r="G17" i="21"/>
  <c r="I16" i="21"/>
  <c r="H16" i="21"/>
  <c r="G16" i="21"/>
  <c r="G18" i="21" s="1"/>
  <c r="I15" i="21"/>
  <c r="H15" i="21"/>
  <c r="G15" i="21"/>
  <c r="I14" i="21"/>
  <c r="H14" i="21"/>
  <c r="G14" i="21"/>
  <c r="I13" i="21"/>
  <c r="H13" i="21"/>
  <c r="H18" i="21" s="1"/>
  <c r="G13" i="21"/>
  <c r="I12" i="21"/>
  <c r="H12" i="21"/>
  <c r="G12" i="21"/>
  <c r="I11" i="21"/>
  <c r="H11" i="21"/>
  <c r="G11" i="21"/>
  <c r="H46" i="21" l="1"/>
  <c r="H47" i="21" s="1"/>
  <c r="H45" i="21"/>
  <c r="I46" i="21"/>
  <c r="I47" i="21" s="1"/>
  <c r="I45" i="21"/>
  <c r="C45" i="21"/>
  <c r="D45" i="21"/>
  <c r="J38" i="21"/>
  <c r="E45" i="21"/>
  <c r="E46" i="21"/>
  <c r="F45" i="21"/>
  <c r="F46" i="21"/>
  <c r="J28" i="21"/>
  <c r="K28" i="21" s="1"/>
  <c r="G43" i="21"/>
  <c r="J43" i="21" s="1"/>
  <c r="K43" i="21" s="1"/>
  <c r="M45" i="21"/>
  <c r="N45" i="21"/>
  <c r="O45" i="21"/>
  <c r="K46" i="21" l="1"/>
  <c r="E47" i="21"/>
  <c r="G45" i="21"/>
  <c r="J45" i="21" s="1"/>
  <c r="K45" i="21" s="1"/>
  <c r="G46" i="21"/>
  <c r="G47" i="21" s="1"/>
  <c r="J46" i="21"/>
  <c r="F47" i="21"/>
  <c r="J47" i="21" s="1"/>
  <c r="K47" i="21" l="1"/>
  <c r="O43" i="20" l="1"/>
  <c r="O46" i="20" s="1"/>
  <c r="O47" i="20" s="1"/>
  <c r="N43" i="20"/>
  <c r="N46" i="20" s="1"/>
  <c r="N47" i="20" s="1"/>
  <c r="M43" i="20"/>
  <c r="M46" i="20" s="1"/>
  <c r="M47" i="20" s="1"/>
  <c r="F43" i="20"/>
  <c r="E43" i="20"/>
  <c r="D43" i="20"/>
  <c r="D46" i="20" s="1"/>
  <c r="D47" i="20" s="1"/>
  <c r="C43" i="20"/>
  <c r="C46" i="20" s="1"/>
  <c r="C47" i="20" s="1"/>
  <c r="I42" i="20"/>
  <c r="H42" i="20"/>
  <c r="J42" i="20" s="1"/>
  <c r="K42" i="20" s="1"/>
  <c r="G42" i="20"/>
  <c r="I41" i="20"/>
  <c r="H41" i="20"/>
  <c r="G41" i="20"/>
  <c r="J41" i="20" s="1"/>
  <c r="K41" i="20" s="1"/>
  <c r="K40" i="20"/>
  <c r="J40" i="20"/>
  <c r="I40" i="20"/>
  <c r="H40" i="20"/>
  <c r="G40" i="20"/>
  <c r="I39" i="20"/>
  <c r="H39" i="20"/>
  <c r="G39" i="20"/>
  <c r="J39" i="20" s="1"/>
  <c r="K39" i="20" s="1"/>
  <c r="K38" i="20"/>
  <c r="I38" i="20"/>
  <c r="I43" i="20" s="1"/>
  <c r="H38" i="20"/>
  <c r="J38" i="20" s="1"/>
  <c r="G38" i="20"/>
  <c r="O37" i="20"/>
  <c r="I37" i="20" s="1"/>
  <c r="N37" i="20"/>
  <c r="M37" i="20"/>
  <c r="F37" i="20"/>
  <c r="E37" i="20"/>
  <c r="D37" i="20"/>
  <c r="C37" i="20"/>
  <c r="I36" i="20"/>
  <c r="H36" i="20"/>
  <c r="G36" i="20"/>
  <c r="J36" i="20" s="1"/>
  <c r="K36" i="20" s="1"/>
  <c r="I35" i="20"/>
  <c r="H35" i="20"/>
  <c r="J35" i="20" s="1"/>
  <c r="K35" i="20" s="1"/>
  <c r="G35" i="20"/>
  <c r="K34" i="20"/>
  <c r="I34" i="20"/>
  <c r="H34" i="20"/>
  <c r="G34" i="20"/>
  <c r="J34" i="20" s="1"/>
  <c r="I33" i="20"/>
  <c r="H33" i="20"/>
  <c r="G33" i="20"/>
  <c r="J33" i="20" s="1"/>
  <c r="K33" i="20" s="1"/>
  <c r="I32" i="20"/>
  <c r="J32" i="20" s="1"/>
  <c r="K32" i="20" s="1"/>
  <c r="H32" i="20"/>
  <c r="G32" i="20"/>
  <c r="J31" i="20"/>
  <c r="K31" i="20" s="1"/>
  <c r="I31" i="20"/>
  <c r="H31" i="20"/>
  <c r="G31" i="20"/>
  <c r="I30" i="20"/>
  <c r="H30" i="20"/>
  <c r="H37" i="20" s="1"/>
  <c r="G30" i="20"/>
  <c r="J30" i="20" s="1"/>
  <c r="K30" i="20" s="1"/>
  <c r="K29" i="20"/>
  <c r="I29" i="20"/>
  <c r="H29" i="20"/>
  <c r="J29" i="20" s="1"/>
  <c r="G29" i="20"/>
  <c r="I28" i="20"/>
  <c r="H28" i="20"/>
  <c r="G28" i="20"/>
  <c r="J28" i="20" s="1"/>
  <c r="K28" i="20" s="1"/>
  <c r="J27" i="20"/>
  <c r="K27" i="20" s="1"/>
  <c r="I27" i="20"/>
  <c r="H27" i="20"/>
  <c r="G27" i="20"/>
  <c r="I26" i="20"/>
  <c r="H26" i="20"/>
  <c r="G26" i="20"/>
  <c r="J26" i="20" s="1"/>
  <c r="K26" i="20" s="1"/>
  <c r="K25" i="20"/>
  <c r="I25" i="20"/>
  <c r="H25" i="20"/>
  <c r="J25" i="20" s="1"/>
  <c r="G25" i="20"/>
  <c r="I24" i="20"/>
  <c r="H24" i="20"/>
  <c r="J24" i="20" s="1"/>
  <c r="K24" i="20" s="1"/>
  <c r="G24" i="20"/>
  <c r="I23" i="20"/>
  <c r="H23" i="20"/>
  <c r="G23" i="20"/>
  <c r="I22" i="20"/>
  <c r="H22" i="20"/>
  <c r="G22" i="20"/>
  <c r="I21" i="20"/>
  <c r="H21" i="20"/>
  <c r="G21" i="20"/>
  <c r="I20" i="20"/>
  <c r="H20" i="20"/>
  <c r="G20" i="20"/>
  <c r="I19" i="20"/>
  <c r="H19" i="20"/>
  <c r="G19" i="20"/>
  <c r="O18" i="20"/>
  <c r="N18" i="20"/>
  <c r="M18" i="20"/>
  <c r="F18" i="20"/>
  <c r="C18" i="20"/>
  <c r="I17" i="20"/>
  <c r="H17" i="20"/>
  <c r="G17" i="20"/>
  <c r="I16" i="20"/>
  <c r="H16" i="20"/>
  <c r="G16" i="20"/>
  <c r="I15" i="20"/>
  <c r="H15" i="20"/>
  <c r="G15" i="20"/>
  <c r="I14" i="20"/>
  <c r="I18" i="20" s="1"/>
  <c r="H14" i="20"/>
  <c r="H18" i="20" s="1"/>
  <c r="G14" i="20"/>
  <c r="I13" i="20"/>
  <c r="H13" i="20"/>
  <c r="G13" i="20"/>
  <c r="G18" i="20" s="1"/>
  <c r="I12" i="20"/>
  <c r="H12" i="20"/>
  <c r="G12" i="20"/>
  <c r="I11" i="20"/>
  <c r="H11" i="20"/>
  <c r="G11" i="20"/>
  <c r="I46" i="20" l="1"/>
  <c r="I47" i="20" s="1"/>
  <c r="I45" i="20"/>
  <c r="J43" i="20"/>
  <c r="K43" i="20" s="1"/>
  <c r="C45" i="20"/>
  <c r="D45" i="20"/>
  <c r="E45" i="20"/>
  <c r="E46" i="20"/>
  <c r="G37" i="20"/>
  <c r="J37" i="20" s="1"/>
  <c r="K37" i="20" s="1"/>
  <c r="F45" i="20"/>
  <c r="F46" i="20"/>
  <c r="G43" i="20"/>
  <c r="H43" i="20"/>
  <c r="M45" i="20"/>
  <c r="N45" i="20"/>
  <c r="O45" i="20"/>
  <c r="K46" i="20" l="1"/>
  <c r="E47" i="20"/>
  <c r="H46" i="20"/>
  <c r="H47" i="20" s="1"/>
  <c r="H45" i="20"/>
  <c r="G45" i="20"/>
  <c r="J45" i="20" s="1"/>
  <c r="K45" i="20" s="1"/>
  <c r="G46" i="20"/>
  <c r="G47" i="20" s="1"/>
  <c r="F47" i="20"/>
  <c r="E45" i="19"/>
  <c r="O43" i="19"/>
  <c r="O46" i="19" s="1"/>
  <c r="O47" i="19" s="1"/>
  <c r="N43" i="19"/>
  <c r="N46" i="19" s="1"/>
  <c r="N47" i="19" s="1"/>
  <c r="M43" i="19"/>
  <c r="M46" i="19" s="1"/>
  <c r="M47" i="19" s="1"/>
  <c r="F43" i="19"/>
  <c r="E43" i="19"/>
  <c r="D43" i="19"/>
  <c r="D46" i="19" s="1"/>
  <c r="D47" i="19" s="1"/>
  <c r="C43" i="19"/>
  <c r="C46" i="19" s="1"/>
  <c r="C47" i="19" s="1"/>
  <c r="I42" i="19"/>
  <c r="H42" i="19"/>
  <c r="G42" i="19"/>
  <c r="J42" i="19" s="1"/>
  <c r="K42" i="19" s="1"/>
  <c r="I41" i="19"/>
  <c r="H41" i="19"/>
  <c r="G41" i="19"/>
  <c r="J41" i="19" s="1"/>
  <c r="K41" i="19" s="1"/>
  <c r="K40" i="19"/>
  <c r="J40" i="19"/>
  <c r="I40" i="19"/>
  <c r="H40" i="19"/>
  <c r="G40" i="19"/>
  <c r="I39" i="19"/>
  <c r="H39" i="19"/>
  <c r="G39" i="19"/>
  <c r="J39" i="19" s="1"/>
  <c r="K39" i="19" s="1"/>
  <c r="K38" i="19"/>
  <c r="I38" i="19"/>
  <c r="I43" i="19" s="1"/>
  <c r="H38" i="19"/>
  <c r="H43" i="19" s="1"/>
  <c r="G38" i="19"/>
  <c r="O37" i="19"/>
  <c r="N37" i="19"/>
  <c r="M37" i="19"/>
  <c r="F37" i="19"/>
  <c r="E37" i="19"/>
  <c r="D37" i="19"/>
  <c r="C37" i="19"/>
  <c r="I36" i="19"/>
  <c r="H36" i="19"/>
  <c r="G36" i="19"/>
  <c r="J36" i="19" s="1"/>
  <c r="K36" i="19" s="1"/>
  <c r="I35" i="19"/>
  <c r="H35" i="19"/>
  <c r="G35" i="19"/>
  <c r="J35" i="19" s="1"/>
  <c r="K35" i="19" s="1"/>
  <c r="K34" i="19"/>
  <c r="J34" i="19"/>
  <c r="I34" i="19"/>
  <c r="H34" i="19"/>
  <c r="G34" i="19"/>
  <c r="I33" i="19"/>
  <c r="H33" i="19"/>
  <c r="G33" i="19"/>
  <c r="J33" i="19" s="1"/>
  <c r="K33" i="19" s="1"/>
  <c r="I32" i="19"/>
  <c r="J32" i="19" s="1"/>
  <c r="K32" i="19" s="1"/>
  <c r="H32" i="19"/>
  <c r="G32" i="19"/>
  <c r="I31" i="19"/>
  <c r="H31" i="19"/>
  <c r="G31" i="19"/>
  <c r="J31" i="19" s="1"/>
  <c r="K31" i="19" s="1"/>
  <c r="I30" i="19"/>
  <c r="I37" i="19" s="1"/>
  <c r="H30" i="19"/>
  <c r="G30" i="19"/>
  <c r="J30" i="19" s="1"/>
  <c r="K30" i="19" s="1"/>
  <c r="K29" i="19"/>
  <c r="I29" i="19"/>
  <c r="H29" i="19"/>
  <c r="G29" i="19"/>
  <c r="J29" i="19" s="1"/>
  <c r="I28" i="19"/>
  <c r="H28" i="19"/>
  <c r="H37" i="19" s="1"/>
  <c r="G28" i="19"/>
  <c r="J28" i="19" s="1"/>
  <c r="K28" i="19" s="1"/>
  <c r="J27" i="19"/>
  <c r="K27" i="19" s="1"/>
  <c r="I27" i="19"/>
  <c r="H27" i="19"/>
  <c r="G27" i="19"/>
  <c r="I26" i="19"/>
  <c r="H26" i="19"/>
  <c r="G26" i="19"/>
  <c r="J26" i="19" s="1"/>
  <c r="K26" i="19" s="1"/>
  <c r="K25" i="19"/>
  <c r="I25" i="19"/>
  <c r="H25" i="19"/>
  <c r="J25" i="19" s="1"/>
  <c r="G25" i="19"/>
  <c r="I24" i="19"/>
  <c r="H24" i="19"/>
  <c r="G24" i="19"/>
  <c r="J24" i="19" s="1"/>
  <c r="K24" i="19" s="1"/>
  <c r="I23" i="19"/>
  <c r="H23" i="19"/>
  <c r="G23" i="19"/>
  <c r="I22" i="19"/>
  <c r="H22" i="19"/>
  <c r="G22" i="19"/>
  <c r="I21" i="19"/>
  <c r="H21" i="19"/>
  <c r="G21" i="19"/>
  <c r="I20" i="19"/>
  <c r="H20" i="19"/>
  <c r="G20" i="19"/>
  <c r="I19" i="19"/>
  <c r="H19" i="19"/>
  <c r="G19" i="19"/>
  <c r="O18" i="19"/>
  <c r="N18" i="19"/>
  <c r="M18" i="19"/>
  <c r="F18" i="19"/>
  <c r="C18" i="19"/>
  <c r="I17" i="19"/>
  <c r="H17" i="19"/>
  <c r="G17" i="19"/>
  <c r="I16" i="19"/>
  <c r="H16" i="19"/>
  <c r="G16" i="19"/>
  <c r="I15" i="19"/>
  <c r="H15" i="19"/>
  <c r="G15" i="19"/>
  <c r="I14" i="19"/>
  <c r="H14" i="19"/>
  <c r="G14" i="19"/>
  <c r="I13" i="19"/>
  <c r="I18" i="19" s="1"/>
  <c r="H13" i="19"/>
  <c r="H18" i="19" s="1"/>
  <c r="G13" i="19"/>
  <c r="G18" i="19" s="1"/>
  <c r="I12" i="19"/>
  <c r="H12" i="19"/>
  <c r="G12" i="19"/>
  <c r="I11" i="19"/>
  <c r="H11" i="19"/>
  <c r="G11" i="19"/>
  <c r="J47" i="20" l="1"/>
  <c r="J46" i="20"/>
  <c r="K47" i="20"/>
  <c r="I46" i="19"/>
  <c r="I47" i="19" s="1"/>
  <c r="I45" i="19"/>
  <c r="J37" i="19"/>
  <c r="K37" i="19" s="1"/>
  <c r="H46" i="19"/>
  <c r="H47" i="19" s="1"/>
  <c r="H45" i="19"/>
  <c r="D45" i="19"/>
  <c r="C45" i="19"/>
  <c r="J38" i="19"/>
  <c r="F45" i="19"/>
  <c r="F46" i="19"/>
  <c r="G43" i="19"/>
  <c r="G37" i="19"/>
  <c r="E46" i="19"/>
  <c r="M45" i="19"/>
  <c r="N45" i="19"/>
  <c r="O45" i="19"/>
  <c r="E47" i="19" l="1"/>
  <c r="G46" i="19"/>
  <c r="G47" i="19" s="1"/>
  <c r="G45" i="19"/>
  <c r="J46" i="19"/>
  <c r="K46" i="19" s="1"/>
  <c r="F47" i="19"/>
  <c r="J47" i="19" s="1"/>
  <c r="J45" i="19"/>
  <c r="K45" i="19" s="1"/>
  <c r="J43" i="19"/>
  <c r="K43" i="19" s="1"/>
  <c r="K47" i="19" l="1"/>
  <c r="D45" i="18" l="1"/>
  <c r="O43" i="18"/>
  <c r="O46" i="18" s="1"/>
  <c r="O47" i="18" s="1"/>
  <c r="N43" i="18"/>
  <c r="N46" i="18" s="1"/>
  <c r="N47" i="18" s="1"/>
  <c r="M43" i="18"/>
  <c r="M46" i="18" s="1"/>
  <c r="M47" i="18" s="1"/>
  <c r="F43" i="18"/>
  <c r="F46" i="18" s="1"/>
  <c r="E43" i="18"/>
  <c r="D43" i="18"/>
  <c r="C43" i="18"/>
  <c r="C45" i="18" s="1"/>
  <c r="I42" i="18"/>
  <c r="H42" i="18"/>
  <c r="G42" i="18"/>
  <c r="J42" i="18" s="1"/>
  <c r="K42" i="18" s="1"/>
  <c r="J41" i="18"/>
  <c r="K41" i="18" s="1"/>
  <c r="I41" i="18"/>
  <c r="H41" i="18"/>
  <c r="G41" i="18"/>
  <c r="K40" i="18"/>
  <c r="J40" i="18"/>
  <c r="I40" i="18"/>
  <c r="H40" i="18"/>
  <c r="G40" i="18"/>
  <c r="I39" i="18"/>
  <c r="H39" i="18"/>
  <c r="G39" i="18"/>
  <c r="J39" i="18" s="1"/>
  <c r="K39" i="18" s="1"/>
  <c r="K38" i="18"/>
  <c r="I38" i="18"/>
  <c r="I43" i="18" s="1"/>
  <c r="H38" i="18"/>
  <c r="H43" i="18" s="1"/>
  <c r="G38" i="18"/>
  <c r="O37" i="18"/>
  <c r="N37" i="18"/>
  <c r="M37" i="18"/>
  <c r="F37" i="18"/>
  <c r="E37" i="18"/>
  <c r="D37" i="18"/>
  <c r="D46" i="18" s="1"/>
  <c r="D47" i="18" s="1"/>
  <c r="C37" i="18"/>
  <c r="I36" i="18"/>
  <c r="H36" i="18"/>
  <c r="G36" i="18"/>
  <c r="J36" i="18" s="1"/>
  <c r="K36" i="18" s="1"/>
  <c r="I35" i="18"/>
  <c r="H35" i="18"/>
  <c r="G35" i="18"/>
  <c r="J35" i="18" s="1"/>
  <c r="K35" i="18" s="1"/>
  <c r="K34" i="18"/>
  <c r="J34" i="18"/>
  <c r="I34" i="18"/>
  <c r="H34" i="18"/>
  <c r="G34" i="18"/>
  <c r="I33" i="18"/>
  <c r="H33" i="18"/>
  <c r="G33" i="18"/>
  <c r="J33" i="18" s="1"/>
  <c r="K33" i="18" s="1"/>
  <c r="I32" i="18"/>
  <c r="J32" i="18" s="1"/>
  <c r="K32" i="18" s="1"/>
  <c r="H32" i="18"/>
  <c r="G32" i="18"/>
  <c r="I31" i="18"/>
  <c r="H31" i="18"/>
  <c r="G31" i="18"/>
  <c r="J31" i="18" s="1"/>
  <c r="K31" i="18" s="1"/>
  <c r="I30" i="18"/>
  <c r="H30" i="18"/>
  <c r="G30" i="18"/>
  <c r="J30" i="18" s="1"/>
  <c r="K30" i="18" s="1"/>
  <c r="K29" i="18"/>
  <c r="I29" i="18"/>
  <c r="H29" i="18"/>
  <c r="G29" i="18"/>
  <c r="J29" i="18" s="1"/>
  <c r="J28" i="18"/>
  <c r="K28" i="18" s="1"/>
  <c r="I28" i="18"/>
  <c r="H28" i="18"/>
  <c r="H37" i="18" s="1"/>
  <c r="G28" i="18"/>
  <c r="G37" i="18" s="1"/>
  <c r="J27" i="18"/>
  <c r="K27" i="18" s="1"/>
  <c r="I27" i="18"/>
  <c r="H27" i="18"/>
  <c r="G27" i="18"/>
  <c r="I26" i="18"/>
  <c r="H26" i="18"/>
  <c r="G26" i="18"/>
  <c r="J26" i="18" s="1"/>
  <c r="K26" i="18" s="1"/>
  <c r="K25" i="18"/>
  <c r="I25" i="18"/>
  <c r="H25" i="18"/>
  <c r="G25" i="18"/>
  <c r="J25" i="18" s="1"/>
  <c r="I24" i="18"/>
  <c r="H24" i="18"/>
  <c r="G24" i="18"/>
  <c r="J24" i="18" s="1"/>
  <c r="K24" i="18" s="1"/>
  <c r="I23" i="18"/>
  <c r="H23" i="18"/>
  <c r="G23" i="18"/>
  <c r="I22" i="18"/>
  <c r="H22" i="18"/>
  <c r="G22" i="18"/>
  <c r="I21" i="18"/>
  <c r="H21" i="18"/>
  <c r="G21" i="18"/>
  <c r="I20" i="18"/>
  <c r="H20" i="18"/>
  <c r="G20" i="18"/>
  <c r="I19" i="18"/>
  <c r="H19" i="18"/>
  <c r="G19" i="18"/>
  <c r="O18" i="18"/>
  <c r="N18" i="18"/>
  <c r="M18" i="18"/>
  <c r="F18" i="18"/>
  <c r="C18" i="18"/>
  <c r="I17" i="18"/>
  <c r="H17" i="18"/>
  <c r="G17" i="18"/>
  <c r="I16" i="18"/>
  <c r="H16" i="18"/>
  <c r="G16" i="18"/>
  <c r="I15" i="18"/>
  <c r="I18" i="18" s="1"/>
  <c r="H15" i="18"/>
  <c r="G15" i="18"/>
  <c r="I14" i="18"/>
  <c r="H14" i="18"/>
  <c r="G14" i="18"/>
  <c r="I13" i="18"/>
  <c r="H13" i="18"/>
  <c r="H18" i="18" s="1"/>
  <c r="G13" i="18"/>
  <c r="G18" i="18" s="1"/>
  <c r="I12" i="18"/>
  <c r="H12" i="18"/>
  <c r="G12" i="18"/>
  <c r="I11" i="18"/>
  <c r="H11" i="18"/>
  <c r="G11" i="18"/>
  <c r="F47" i="18" l="1"/>
  <c r="H46" i="18"/>
  <c r="H47" i="18" s="1"/>
  <c r="H45" i="18"/>
  <c r="I46" i="18"/>
  <c r="I47" i="18" s="1"/>
  <c r="I45" i="18"/>
  <c r="J38" i="18"/>
  <c r="E45" i="18"/>
  <c r="E46" i="18"/>
  <c r="F45" i="18"/>
  <c r="G43" i="18"/>
  <c r="I37" i="18"/>
  <c r="J37" i="18" s="1"/>
  <c r="K37" i="18" s="1"/>
  <c r="C46" i="18"/>
  <c r="C47" i="18" s="1"/>
  <c r="M45" i="18"/>
  <c r="N45" i="18"/>
  <c r="O45" i="18"/>
  <c r="K46" i="18" l="1"/>
  <c r="E47" i="18"/>
  <c r="J43" i="18"/>
  <c r="K43" i="18" s="1"/>
  <c r="G46" i="18"/>
  <c r="G45" i="18"/>
  <c r="J45" i="18"/>
  <c r="K45" i="18" s="1"/>
  <c r="G47" i="18" l="1"/>
  <c r="J47" i="18" s="1"/>
  <c r="J46" i="18"/>
  <c r="K47" i="18"/>
  <c r="O43" i="17" l="1"/>
  <c r="O46" i="17" s="1"/>
  <c r="O47" i="17" s="1"/>
  <c r="N43" i="17"/>
  <c r="N46" i="17" s="1"/>
  <c r="N47" i="17" s="1"/>
  <c r="M43" i="17"/>
  <c r="M46" i="17" s="1"/>
  <c r="M47" i="17" s="1"/>
  <c r="F43" i="17"/>
  <c r="F45" i="17" s="1"/>
  <c r="E43" i="17"/>
  <c r="D43" i="17"/>
  <c r="D46" i="17" s="1"/>
  <c r="D47" i="17" s="1"/>
  <c r="C43" i="17"/>
  <c r="C46" i="17" s="1"/>
  <c r="C47" i="17" s="1"/>
  <c r="J42" i="17"/>
  <c r="K42" i="17" s="1"/>
  <c r="I42" i="17"/>
  <c r="H42" i="17"/>
  <c r="G42" i="17"/>
  <c r="I41" i="17"/>
  <c r="H41" i="17"/>
  <c r="G41" i="17"/>
  <c r="J41" i="17" s="1"/>
  <c r="K41" i="17" s="1"/>
  <c r="K40" i="17"/>
  <c r="J40" i="17"/>
  <c r="I40" i="17"/>
  <c r="H40" i="17"/>
  <c r="G40" i="17"/>
  <c r="I39" i="17"/>
  <c r="H39" i="17"/>
  <c r="G39" i="17"/>
  <c r="J39" i="17" s="1"/>
  <c r="K39" i="17" s="1"/>
  <c r="K38" i="17"/>
  <c r="I38" i="17"/>
  <c r="I43" i="17" s="1"/>
  <c r="H38" i="17"/>
  <c r="H43" i="17" s="1"/>
  <c r="G38" i="17"/>
  <c r="G43" i="17" s="1"/>
  <c r="O37" i="17"/>
  <c r="I37" i="17" s="1"/>
  <c r="N37" i="17"/>
  <c r="M37" i="17"/>
  <c r="F37" i="17"/>
  <c r="E37" i="17"/>
  <c r="D37" i="17"/>
  <c r="C37" i="17"/>
  <c r="I36" i="17"/>
  <c r="H36" i="17"/>
  <c r="G36" i="17"/>
  <c r="J36" i="17" s="1"/>
  <c r="K36" i="17" s="1"/>
  <c r="I35" i="17"/>
  <c r="H35" i="17"/>
  <c r="G35" i="17"/>
  <c r="J35" i="17" s="1"/>
  <c r="K35" i="17" s="1"/>
  <c r="K34" i="17"/>
  <c r="I34" i="17"/>
  <c r="J34" i="17" s="1"/>
  <c r="H34" i="17"/>
  <c r="G34" i="17"/>
  <c r="I33" i="17"/>
  <c r="H33" i="17"/>
  <c r="G33" i="17"/>
  <c r="J33" i="17" s="1"/>
  <c r="K33" i="17" s="1"/>
  <c r="I32" i="17"/>
  <c r="H32" i="17"/>
  <c r="G32" i="17"/>
  <c r="J32" i="17" s="1"/>
  <c r="K32" i="17" s="1"/>
  <c r="I31" i="17"/>
  <c r="H31" i="17"/>
  <c r="G31" i="17"/>
  <c r="J31" i="17" s="1"/>
  <c r="K31" i="17" s="1"/>
  <c r="I30" i="17"/>
  <c r="H30" i="17"/>
  <c r="G30" i="17"/>
  <c r="J30" i="17" s="1"/>
  <c r="K30" i="17" s="1"/>
  <c r="K29" i="17"/>
  <c r="J29" i="17"/>
  <c r="I29" i="17"/>
  <c r="H29" i="17"/>
  <c r="G29" i="17"/>
  <c r="I28" i="17"/>
  <c r="H28" i="17"/>
  <c r="G28" i="17"/>
  <c r="J28" i="17" s="1"/>
  <c r="K28" i="17" s="1"/>
  <c r="J27" i="17"/>
  <c r="K27" i="17" s="1"/>
  <c r="I27" i="17"/>
  <c r="H27" i="17"/>
  <c r="H37" i="17" s="1"/>
  <c r="G27" i="17"/>
  <c r="I26" i="17"/>
  <c r="H26" i="17"/>
  <c r="G26" i="17"/>
  <c r="J26" i="17" s="1"/>
  <c r="K26" i="17" s="1"/>
  <c r="K25" i="17"/>
  <c r="I25" i="17"/>
  <c r="H25" i="17"/>
  <c r="G25" i="17"/>
  <c r="J25" i="17" s="1"/>
  <c r="I24" i="17"/>
  <c r="H24" i="17"/>
  <c r="G24" i="17"/>
  <c r="J24" i="17" s="1"/>
  <c r="K24" i="17" s="1"/>
  <c r="I23" i="17"/>
  <c r="H23" i="17"/>
  <c r="G23" i="17"/>
  <c r="I22" i="17"/>
  <c r="H22" i="17"/>
  <c r="G22" i="17"/>
  <c r="I21" i="17"/>
  <c r="H21" i="17"/>
  <c r="G21" i="17"/>
  <c r="I20" i="17"/>
  <c r="H20" i="17"/>
  <c r="G20" i="17"/>
  <c r="I19" i="17"/>
  <c r="H19" i="17"/>
  <c r="G19" i="17"/>
  <c r="O18" i="17"/>
  <c r="N18" i="17"/>
  <c r="M18" i="17"/>
  <c r="H18" i="17"/>
  <c r="F18" i="17"/>
  <c r="C18" i="17"/>
  <c r="I17" i="17"/>
  <c r="H17" i="17"/>
  <c r="G17" i="17"/>
  <c r="I16" i="17"/>
  <c r="H16" i="17"/>
  <c r="G16" i="17"/>
  <c r="I15" i="17"/>
  <c r="I18" i="17" s="1"/>
  <c r="H15" i="17"/>
  <c r="G15" i="17"/>
  <c r="I14" i="17"/>
  <c r="H14" i="17"/>
  <c r="G14" i="17"/>
  <c r="I13" i="17"/>
  <c r="H13" i="17"/>
  <c r="G13" i="17"/>
  <c r="G18" i="17" s="1"/>
  <c r="I12" i="17"/>
  <c r="H12" i="17"/>
  <c r="G12" i="17"/>
  <c r="I11" i="17"/>
  <c r="H11" i="17"/>
  <c r="G11" i="17"/>
  <c r="I45" i="17" l="1"/>
  <c r="I46" i="17"/>
  <c r="I47" i="17" s="1"/>
  <c r="G46" i="17"/>
  <c r="G47" i="17" s="1"/>
  <c r="G45" i="17"/>
  <c r="J37" i="17"/>
  <c r="K37" i="17" s="1"/>
  <c r="K43" i="17"/>
  <c r="H45" i="17"/>
  <c r="H46" i="17"/>
  <c r="H47" i="17" s="1"/>
  <c r="J45" i="17"/>
  <c r="C45" i="17"/>
  <c r="J38" i="17"/>
  <c r="E45" i="17"/>
  <c r="E46" i="17"/>
  <c r="D45" i="17"/>
  <c r="G37" i="17"/>
  <c r="J43" i="17"/>
  <c r="F46" i="17"/>
  <c r="M45" i="17"/>
  <c r="N45" i="17"/>
  <c r="O45" i="17"/>
  <c r="J46" i="17" l="1"/>
  <c r="F47" i="17"/>
  <c r="J47" i="17" s="1"/>
  <c r="K46" i="17"/>
  <c r="E47" i="17"/>
  <c r="K47" i="17" s="1"/>
  <c r="K45" i="17"/>
  <c r="O43" i="16" l="1"/>
  <c r="O46" i="16" s="1"/>
  <c r="O47" i="16" s="1"/>
  <c r="N43" i="16"/>
  <c r="N46" i="16" s="1"/>
  <c r="N47" i="16" s="1"/>
  <c r="M43" i="16"/>
  <c r="M46" i="16" s="1"/>
  <c r="M47" i="16" s="1"/>
  <c r="F43" i="16"/>
  <c r="F45" i="16" s="1"/>
  <c r="E43" i="16"/>
  <c r="D43" i="16"/>
  <c r="D45" i="16" s="1"/>
  <c r="C43" i="16"/>
  <c r="C45" i="16" s="1"/>
  <c r="I42" i="16"/>
  <c r="H42" i="16"/>
  <c r="J42" i="16" s="1"/>
  <c r="K42" i="16" s="1"/>
  <c r="G42" i="16"/>
  <c r="I41" i="16"/>
  <c r="H41" i="16"/>
  <c r="G41" i="16"/>
  <c r="G43" i="16" s="1"/>
  <c r="K40" i="16"/>
  <c r="J40" i="16"/>
  <c r="I40" i="16"/>
  <c r="H40" i="16"/>
  <c r="G40" i="16"/>
  <c r="I39" i="16"/>
  <c r="H39" i="16"/>
  <c r="G39" i="16"/>
  <c r="J39" i="16" s="1"/>
  <c r="K39" i="16" s="1"/>
  <c r="I38" i="16"/>
  <c r="I43" i="16" s="1"/>
  <c r="H38" i="16"/>
  <c r="J38" i="16" s="1"/>
  <c r="K38" i="16" s="1"/>
  <c r="G38" i="16"/>
  <c r="O37" i="16"/>
  <c r="N37" i="16"/>
  <c r="M37" i="16"/>
  <c r="F37" i="16"/>
  <c r="E37" i="16"/>
  <c r="D37" i="16"/>
  <c r="D46" i="16" s="1"/>
  <c r="D47" i="16" s="1"/>
  <c r="C37" i="16"/>
  <c r="I36" i="16"/>
  <c r="H36" i="16"/>
  <c r="G36" i="16"/>
  <c r="J36" i="16" s="1"/>
  <c r="K36" i="16" s="1"/>
  <c r="I35" i="16"/>
  <c r="H35" i="16"/>
  <c r="G35" i="16"/>
  <c r="J35" i="16" s="1"/>
  <c r="K35" i="16" s="1"/>
  <c r="K34" i="16"/>
  <c r="I34" i="16"/>
  <c r="H34" i="16"/>
  <c r="G34" i="16"/>
  <c r="J34" i="16" s="1"/>
  <c r="I33" i="16"/>
  <c r="H33" i="16"/>
  <c r="G33" i="16"/>
  <c r="J33" i="16" s="1"/>
  <c r="K33" i="16" s="1"/>
  <c r="I32" i="16"/>
  <c r="J32" i="16" s="1"/>
  <c r="K32" i="16" s="1"/>
  <c r="H32" i="16"/>
  <c r="G32" i="16"/>
  <c r="J31" i="16"/>
  <c r="K31" i="16" s="1"/>
  <c r="I31" i="16"/>
  <c r="H31" i="16"/>
  <c r="G31" i="16"/>
  <c r="I30" i="16"/>
  <c r="H30" i="16"/>
  <c r="G30" i="16"/>
  <c r="J30" i="16" s="1"/>
  <c r="K30" i="16" s="1"/>
  <c r="K29" i="16"/>
  <c r="I29" i="16"/>
  <c r="H29" i="16"/>
  <c r="J29" i="16" s="1"/>
  <c r="G29" i="16"/>
  <c r="I28" i="16"/>
  <c r="H28" i="16"/>
  <c r="H37" i="16" s="1"/>
  <c r="G28" i="16"/>
  <c r="G37" i="16" s="1"/>
  <c r="K27" i="16"/>
  <c r="J27" i="16"/>
  <c r="I27" i="16"/>
  <c r="I37" i="16" s="1"/>
  <c r="H27" i="16"/>
  <c r="G27" i="16"/>
  <c r="I26" i="16"/>
  <c r="H26" i="16"/>
  <c r="G26" i="16"/>
  <c r="J26" i="16" s="1"/>
  <c r="K26" i="16" s="1"/>
  <c r="I25" i="16"/>
  <c r="H25" i="16"/>
  <c r="J25" i="16" s="1"/>
  <c r="K25" i="16" s="1"/>
  <c r="G25" i="16"/>
  <c r="I24" i="16"/>
  <c r="H24" i="16"/>
  <c r="G24" i="16"/>
  <c r="J24" i="16" s="1"/>
  <c r="K24" i="16" s="1"/>
  <c r="I23" i="16"/>
  <c r="H23" i="16"/>
  <c r="G23" i="16"/>
  <c r="I22" i="16"/>
  <c r="H22" i="16"/>
  <c r="G22" i="16"/>
  <c r="I21" i="16"/>
  <c r="H21" i="16"/>
  <c r="G21" i="16"/>
  <c r="I20" i="16"/>
  <c r="H20" i="16"/>
  <c r="G20" i="16"/>
  <c r="I19" i="16"/>
  <c r="H19" i="16"/>
  <c r="G19" i="16"/>
  <c r="O18" i="16"/>
  <c r="N18" i="16"/>
  <c r="M18" i="16"/>
  <c r="F18" i="16"/>
  <c r="C18" i="16"/>
  <c r="I17" i="16"/>
  <c r="H17" i="16"/>
  <c r="G17" i="16"/>
  <c r="I16" i="16"/>
  <c r="H16" i="16"/>
  <c r="G16" i="16"/>
  <c r="I15" i="16"/>
  <c r="H15" i="16"/>
  <c r="G15" i="16"/>
  <c r="I14" i="16"/>
  <c r="H14" i="16"/>
  <c r="G14" i="16"/>
  <c r="I13" i="16"/>
  <c r="I18" i="16" s="1"/>
  <c r="H13" i="16"/>
  <c r="H18" i="16" s="1"/>
  <c r="G13" i="16"/>
  <c r="G18" i="16" s="1"/>
  <c r="I12" i="16"/>
  <c r="H12" i="16"/>
  <c r="G12" i="16"/>
  <c r="I11" i="16"/>
  <c r="H11" i="16"/>
  <c r="G11" i="16"/>
  <c r="J37" i="16" l="1"/>
  <c r="K37" i="16" s="1"/>
  <c r="I46" i="16"/>
  <c r="I47" i="16" s="1"/>
  <c r="I45" i="16"/>
  <c r="G45" i="16"/>
  <c r="G46" i="16"/>
  <c r="G47" i="16" s="1"/>
  <c r="E46" i="16"/>
  <c r="J28" i="16"/>
  <c r="K28" i="16" s="1"/>
  <c r="J41" i="16"/>
  <c r="K41" i="16" s="1"/>
  <c r="H43" i="16"/>
  <c r="J43" i="16" s="1"/>
  <c r="K43" i="16" s="1"/>
  <c r="C46" i="16"/>
  <c r="C47" i="16" s="1"/>
  <c r="E45" i="16"/>
  <c r="F46" i="16"/>
  <c r="M45" i="16"/>
  <c r="N45" i="16"/>
  <c r="O45" i="16"/>
  <c r="F47" i="16" l="1"/>
  <c r="J47" i="16" s="1"/>
  <c r="J46" i="16"/>
  <c r="H46" i="16"/>
  <c r="H47" i="16" s="1"/>
  <c r="H45" i="16"/>
  <c r="J45" i="16" s="1"/>
  <c r="E47" i="16"/>
  <c r="K47" i="16" s="1"/>
  <c r="K46" i="16"/>
  <c r="K45" i="16"/>
  <c r="O43" i="15" l="1"/>
  <c r="O46" i="15" s="1"/>
  <c r="O47" i="15" s="1"/>
  <c r="N43" i="15"/>
  <c r="N46" i="15" s="1"/>
  <c r="N47" i="15" s="1"/>
  <c r="M43" i="15"/>
  <c r="M46" i="15" s="1"/>
  <c r="M47" i="15" s="1"/>
  <c r="F43" i="15"/>
  <c r="F45" i="15" s="1"/>
  <c r="E43" i="15"/>
  <c r="E45" i="15" s="1"/>
  <c r="D43" i="15"/>
  <c r="D46" i="15" s="1"/>
  <c r="D47" i="15" s="1"/>
  <c r="C43" i="15"/>
  <c r="C46" i="15" s="1"/>
  <c r="C47" i="15" s="1"/>
  <c r="I42" i="15"/>
  <c r="H42" i="15"/>
  <c r="G42" i="15"/>
  <c r="J42" i="15" s="1"/>
  <c r="K42" i="15" s="1"/>
  <c r="I41" i="15"/>
  <c r="H41" i="15"/>
  <c r="G41" i="15"/>
  <c r="J41" i="15" s="1"/>
  <c r="K41" i="15" s="1"/>
  <c r="K40" i="15"/>
  <c r="J40" i="15"/>
  <c r="I40" i="15"/>
  <c r="H40" i="15"/>
  <c r="G40" i="15"/>
  <c r="I39" i="15"/>
  <c r="H39" i="15"/>
  <c r="G39" i="15"/>
  <c r="J39" i="15" s="1"/>
  <c r="K39" i="15" s="1"/>
  <c r="J38" i="15"/>
  <c r="K38" i="15" s="1"/>
  <c r="I38" i="15"/>
  <c r="I43" i="15" s="1"/>
  <c r="H38" i="15"/>
  <c r="H43" i="15" s="1"/>
  <c r="G38" i="15"/>
  <c r="O37" i="15"/>
  <c r="N37" i="15"/>
  <c r="M37" i="15"/>
  <c r="F37" i="15"/>
  <c r="J37" i="15" s="1"/>
  <c r="E37" i="15"/>
  <c r="D37" i="15"/>
  <c r="C37" i="15"/>
  <c r="J36" i="15"/>
  <c r="K36" i="15" s="1"/>
  <c r="I36" i="15"/>
  <c r="H36" i="15"/>
  <c r="G36" i="15"/>
  <c r="I35" i="15"/>
  <c r="H35" i="15"/>
  <c r="G35" i="15"/>
  <c r="J35" i="15" s="1"/>
  <c r="K35" i="15" s="1"/>
  <c r="K34" i="15"/>
  <c r="I34" i="15"/>
  <c r="H34" i="15"/>
  <c r="J34" i="15" s="1"/>
  <c r="G34" i="15"/>
  <c r="I33" i="15"/>
  <c r="H33" i="15"/>
  <c r="G33" i="15"/>
  <c r="J33" i="15" s="1"/>
  <c r="K33" i="15" s="1"/>
  <c r="I32" i="15"/>
  <c r="J32" i="15" s="1"/>
  <c r="K32" i="15" s="1"/>
  <c r="H32" i="15"/>
  <c r="G32" i="15"/>
  <c r="I31" i="15"/>
  <c r="H31" i="15"/>
  <c r="G31" i="15"/>
  <c r="J31" i="15" s="1"/>
  <c r="K31" i="15" s="1"/>
  <c r="I30" i="15"/>
  <c r="H30" i="15"/>
  <c r="G30" i="15"/>
  <c r="J30" i="15" s="1"/>
  <c r="K30" i="15" s="1"/>
  <c r="K29" i="15"/>
  <c r="I29" i="15"/>
  <c r="H29" i="15"/>
  <c r="G29" i="15"/>
  <c r="J29" i="15" s="1"/>
  <c r="I28" i="15"/>
  <c r="H28" i="15"/>
  <c r="H37" i="15" s="1"/>
  <c r="G28" i="15"/>
  <c r="G37" i="15" s="1"/>
  <c r="J27" i="15"/>
  <c r="K27" i="15" s="1"/>
  <c r="I27" i="15"/>
  <c r="I37" i="15" s="1"/>
  <c r="H27" i="15"/>
  <c r="G27" i="15"/>
  <c r="I26" i="15"/>
  <c r="H26" i="15"/>
  <c r="G26" i="15"/>
  <c r="J26" i="15" s="1"/>
  <c r="K26" i="15" s="1"/>
  <c r="J25" i="15"/>
  <c r="K25" i="15" s="1"/>
  <c r="I25" i="15"/>
  <c r="H25" i="15"/>
  <c r="G25" i="15"/>
  <c r="J24" i="15"/>
  <c r="K24" i="15" s="1"/>
  <c r="I24" i="15"/>
  <c r="H24" i="15"/>
  <c r="G24" i="15"/>
  <c r="I23" i="15"/>
  <c r="H23" i="15"/>
  <c r="G23" i="15"/>
  <c r="I22" i="15"/>
  <c r="H22" i="15"/>
  <c r="G22" i="15"/>
  <c r="I21" i="15"/>
  <c r="H21" i="15"/>
  <c r="G21" i="15"/>
  <c r="I20" i="15"/>
  <c r="H20" i="15"/>
  <c r="G20" i="15"/>
  <c r="I19" i="15"/>
  <c r="H19" i="15"/>
  <c r="G19" i="15"/>
  <c r="O18" i="15"/>
  <c r="N18" i="15"/>
  <c r="M18" i="15"/>
  <c r="F18" i="15"/>
  <c r="C18" i="15"/>
  <c r="I17" i="15"/>
  <c r="H17" i="15"/>
  <c r="G17" i="15"/>
  <c r="I16" i="15"/>
  <c r="H16" i="15"/>
  <c r="G16" i="15"/>
  <c r="I15" i="15"/>
  <c r="I18" i="15" s="1"/>
  <c r="H15" i="15"/>
  <c r="G15" i="15"/>
  <c r="I14" i="15"/>
  <c r="H14" i="15"/>
  <c r="G14" i="15"/>
  <c r="I13" i="15"/>
  <c r="H13" i="15"/>
  <c r="H18" i="15" s="1"/>
  <c r="G13" i="15"/>
  <c r="G18" i="15" s="1"/>
  <c r="I12" i="15"/>
  <c r="H12" i="15"/>
  <c r="G12" i="15"/>
  <c r="I11" i="15"/>
  <c r="H11" i="15"/>
  <c r="G11" i="15"/>
  <c r="K37" i="15" l="1"/>
  <c r="H46" i="15"/>
  <c r="H47" i="15" s="1"/>
  <c r="H45" i="15"/>
  <c r="I46" i="15"/>
  <c r="I47" i="15" s="1"/>
  <c r="I45" i="15"/>
  <c r="C45" i="15"/>
  <c r="D45" i="15"/>
  <c r="G43" i="15"/>
  <c r="J43" i="15" s="1"/>
  <c r="K43" i="15" s="1"/>
  <c r="E46" i="15"/>
  <c r="J28" i="15"/>
  <c r="K28" i="15" s="1"/>
  <c r="F46" i="15"/>
  <c r="M45" i="15"/>
  <c r="N45" i="15"/>
  <c r="O45" i="15"/>
  <c r="E47" i="15" l="1"/>
  <c r="G46" i="15"/>
  <c r="G47" i="15" s="1"/>
  <c r="G45" i="15"/>
  <c r="J45" i="15" s="1"/>
  <c r="K45" i="15" s="1"/>
  <c r="J46" i="15"/>
  <c r="K46" i="15" s="1"/>
  <c r="F47" i="15"/>
  <c r="J47" i="15" s="1"/>
  <c r="K47" i="15" l="1"/>
  <c r="O43" i="14" l="1"/>
  <c r="O46" i="14" s="1"/>
  <c r="O47" i="14" s="1"/>
  <c r="N43" i="14"/>
  <c r="N46" i="14" s="1"/>
  <c r="N47" i="14" s="1"/>
  <c r="M43" i="14"/>
  <c r="M46" i="14" s="1"/>
  <c r="M47" i="14" s="1"/>
  <c r="F43" i="14"/>
  <c r="E43" i="14"/>
  <c r="D43" i="14"/>
  <c r="D46" i="14" s="1"/>
  <c r="D47" i="14" s="1"/>
  <c r="C43" i="14"/>
  <c r="C46" i="14" s="1"/>
  <c r="C47" i="14" s="1"/>
  <c r="J42" i="14"/>
  <c r="K42" i="14" s="1"/>
  <c r="I42" i="14"/>
  <c r="H42" i="14"/>
  <c r="G42" i="14"/>
  <c r="I41" i="14"/>
  <c r="H41" i="14"/>
  <c r="G41" i="14"/>
  <c r="J41" i="14" s="1"/>
  <c r="K41" i="14" s="1"/>
  <c r="K40" i="14"/>
  <c r="J40" i="14"/>
  <c r="I40" i="14"/>
  <c r="H40" i="14"/>
  <c r="G40" i="14"/>
  <c r="I39" i="14"/>
  <c r="H39" i="14"/>
  <c r="G39" i="14"/>
  <c r="J39" i="14" s="1"/>
  <c r="K39" i="14" s="1"/>
  <c r="K38" i="14"/>
  <c r="I38" i="14"/>
  <c r="I43" i="14" s="1"/>
  <c r="H38" i="14"/>
  <c r="H43" i="14" s="1"/>
  <c r="G38" i="14"/>
  <c r="G43" i="14" s="1"/>
  <c r="O37" i="14"/>
  <c r="N37" i="14"/>
  <c r="M37" i="14"/>
  <c r="G37" i="14" s="1"/>
  <c r="H37" i="14" s="1"/>
  <c r="F37" i="14"/>
  <c r="E37" i="14"/>
  <c r="D37" i="14"/>
  <c r="C37" i="14"/>
  <c r="I36" i="14"/>
  <c r="H36" i="14"/>
  <c r="G36" i="14"/>
  <c r="J36" i="14" s="1"/>
  <c r="K36" i="14" s="1"/>
  <c r="I35" i="14"/>
  <c r="H35" i="14"/>
  <c r="G35" i="14"/>
  <c r="J35" i="14" s="1"/>
  <c r="K35" i="14" s="1"/>
  <c r="K34" i="14"/>
  <c r="I34" i="14"/>
  <c r="J34" i="14" s="1"/>
  <c r="H34" i="14"/>
  <c r="G34" i="14"/>
  <c r="I33" i="14"/>
  <c r="H33" i="14"/>
  <c r="G33" i="14"/>
  <c r="J33" i="14" s="1"/>
  <c r="K33" i="14" s="1"/>
  <c r="I32" i="14"/>
  <c r="H32" i="14"/>
  <c r="G32" i="14"/>
  <c r="J32" i="14" s="1"/>
  <c r="K32" i="14" s="1"/>
  <c r="J31" i="14"/>
  <c r="K31" i="14" s="1"/>
  <c r="I31" i="14"/>
  <c r="H31" i="14"/>
  <c r="G31" i="14"/>
  <c r="I30" i="14"/>
  <c r="H30" i="14"/>
  <c r="G30" i="14"/>
  <c r="J30" i="14" s="1"/>
  <c r="K30" i="14" s="1"/>
  <c r="K29" i="14"/>
  <c r="J29" i="14"/>
  <c r="I29" i="14"/>
  <c r="H29" i="14"/>
  <c r="G29" i="14"/>
  <c r="I28" i="14"/>
  <c r="H28" i="14"/>
  <c r="G28" i="14"/>
  <c r="J28" i="14" s="1"/>
  <c r="K28" i="14" s="1"/>
  <c r="I27" i="14"/>
  <c r="H27" i="14"/>
  <c r="J27" i="14" s="1"/>
  <c r="G27" i="14"/>
  <c r="I26" i="14"/>
  <c r="H26" i="14"/>
  <c r="G26" i="14"/>
  <c r="J26" i="14" s="1"/>
  <c r="K26" i="14" s="1"/>
  <c r="I25" i="14"/>
  <c r="H25" i="14"/>
  <c r="G25" i="14"/>
  <c r="J25" i="14" s="1"/>
  <c r="K25" i="14" s="1"/>
  <c r="I24" i="14"/>
  <c r="J24" i="14" s="1"/>
  <c r="K24" i="14" s="1"/>
  <c r="H24" i="14"/>
  <c r="G24" i="14"/>
  <c r="I23" i="14"/>
  <c r="H23" i="14"/>
  <c r="G23" i="14"/>
  <c r="I22" i="14"/>
  <c r="H22" i="14"/>
  <c r="G22" i="14"/>
  <c r="I21" i="14"/>
  <c r="H21" i="14"/>
  <c r="G21" i="14"/>
  <c r="I20" i="14"/>
  <c r="H20" i="14"/>
  <c r="G20" i="14"/>
  <c r="I19" i="14"/>
  <c r="H19" i="14"/>
  <c r="G19" i="14"/>
  <c r="O18" i="14"/>
  <c r="N18" i="14"/>
  <c r="M18" i="14"/>
  <c r="I18" i="14"/>
  <c r="H18" i="14"/>
  <c r="F18" i="14"/>
  <c r="C18" i="14"/>
  <c r="I17" i="14"/>
  <c r="H17" i="14"/>
  <c r="G17" i="14"/>
  <c r="I16" i="14"/>
  <c r="H16" i="14"/>
  <c r="G16" i="14"/>
  <c r="I15" i="14"/>
  <c r="H15" i="14"/>
  <c r="G15" i="14"/>
  <c r="I14" i="14"/>
  <c r="H14" i="14"/>
  <c r="G14" i="14"/>
  <c r="I13" i="14"/>
  <c r="H13" i="14"/>
  <c r="G13" i="14"/>
  <c r="G18" i="14" s="1"/>
  <c r="I12" i="14"/>
  <c r="H12" i="14"/>
  <c r="G12" i="14"/>
  <c r="I11" i="14"/>
  <c r="H11" i="14"/>
  <c r="G11" i="14"/>
  <c r="I45" i="14" l="1"/>
  <c r="J37" i="14"/>
  <c r="K37" i="14" s="1"/>
  <c r="K27" i="14"/>
  <c r="J43" i="14"/>
  <c r="J46" i="14" s="1"/>
  <c r="J47" i="14" s="1"/>
  <c r="I37" i="14"/>
  <c r="I46" i="14" s="1"/>
  <c r="I47" i="14" s="1"/>
  <c r="G46" i="14"/>
  <c r="G47" i="14" s="1"/>
  <c r="G45" i="14"/>
  <c r="H45" i="14"/>
  <c r="H46" i="14"/>
  <c r="H47" i="14" s="1"/>
  <c r="C45" i="14"/>
  <c r="D45" i="14"/>
  <c r="J38" i="14"/>
  <c r="F45" i="14"/>
  <c r="F46" i="14"/>
  <c r="F47" i="14" s="1"/>
  <c r="E45" i="14"/>
  <c r="E46" i="14"/>
  <c r="M45" i="14"/>
  <c r="N45" i="14"/>
  <c r="O45" i="14"/>
  <c r="K46" i="14" l="1"/>
  <c r="E47" i="14"/>
  <c r="K47" i="14" s="1"/>
  <c r="K43" i="14"/>
  <c r="J45" i="14"/>
  <c r="K45" i="14" s="1"/>
  <c r="O43" i="13" l="1"/>
  <c r="O46" i="13" s="1"/>
  <c r="O47" i="13" s="1"/>
  <c r="N43" i="13"/>
  <c r="N46" i="13" s="1"/>
  <c r="N47" i="13" s="1"/>
  <c r="M43" i="13"/>
  <c r="M46" i="13" s="1"/>
  <c r="M47" i="13" s="1"/>
  <c r="F43" i="13"/>
  <c r="E43" i="13"/>
  <c r="D43" i="13"/>
  <c r="D46" i="13" s="1"/>
  <c r="D47" i="13" s="1"/>
  <c r="C43" i="13"/>
  <c r="C46" i="13" s="1"/>
  <c r="C47" i="13" s="1"/>
  <c r="I42" i="13"/>
  <c r="H42" i="13"/>
  <c r="J42" i="13" s="1"/>
  <c r="K42" i="13" s="1"/>
  <c r="G42" i="13"/>
  <c r="I41" i="13"/>
  <c r="H41" i="13"/>
  <c r="G41" i="13"/>
  <c r="J41" i="13" s="1"/>
  <c r="K41" i="13" s="1"/>
  <c r="J40" i="13"/>
  <c r="K40" i="13" s="1"/>
  <c r="I40" i="13"/>
  <c r="H40" i="13"/>
  <c r="G40" i="13"/>
  <c r="I39" i="13"/>
  <c r="H39" i="13"/>
  <c r="G39" i="13"/>
  <c r="J39" i="13" s="1"/>
  <c r="K39" i="13" s="1"/>
  <c r="K38" i="13"/>
  <c r="I38" i="13"/>
  <c r="I43" i="13" s="1"/>
  <c r="H38" i="13"/>
  <c r="J38" i="13" s="1"/>
  <c r="G38" i="13"/>
  <c r="O37" i="13"/>
  <c r="N37" i="13"/>
  <c r="M37" i="13"/>
  <c r="F37" i="13"/>
  <c r="E37" i="13"/>
  <c r="D37" i="13"/>
  <c r="C37" i="13"/>
  <c r="I36" i="13"/>
  <c r="H36" i="13"/>
  <c r="G36" i="13"/>
  <c r="J36" i="13" s="1"/>
  <c r="K36" i="13" s="1"/>
  <c r="I35" i="13"/>
  <c r="H35" i="13"/>
  <c r="J35" i="13" s="1"/>
  <c r="K35" i="13" s="1"/>
  <c r="G35" i="13"/>
  <c r="K34" i="13"/>
  <c r="I34" i="13"/>
  <c r="H34" i="13"/>
  <c r="G34" i="13"/>
  <c r="J34" i="13" s="1"/>
  <c r="I33" i="13"/>
  <c r="H33" i="13"/>
  <c r="G33" i="13"/>
  <c r="J33" i="13" s="1"/>
  <c r="K33" i="13" s="1"/>
  <c r="I32" i="13"/>
  <c r="J32" i="13" s="1"/>
  <c r="K32" i="13" s="1"/>
  <c r="H32" i="13"/>
  <c r="G32" i="13"/>
  <c r="J31" i="13"/>
  <c r="K31" i="13" s="1"/>
  <c r="I31" i="13"/>
  <c r="H31" i="13"/>
  <c r="G31" i="13"/>
  <c r="I30" i="13"/>
  <c r="H30" i="13"/>
  <c r="G30" i="13"/>
  <c r="J30" i="13" s="1"/>
  <c r="K30" i="13" s="1"/>
  <c r="I29" i="13"/>
  <c r="H29" i="13"/>
  <c r="J29" i="13" s="1"/>
  <c r="K29" i="13" s="1"/>
  <c r="G29" i="13"/>
  <c r="I28" i="13"/>
  <c r="I37" i="13" s="1"/>
  <c r="H28" i="13"/>
  <c r="H37" i="13" s="1"/>
  <c r="G28" i="13"/>
  <c r="G37" i="13" s="1"/>
  <c r="J27" i="13"/>
  <c r="K27" i="13" s="1"/>
  <c r="I27" i="13"/>
  <c r="H27" i="13"/>
  <c r="G27" i="13"/>
  <c r="I26" i="13"/>
  <c r="H26" i="13"/>
  <c r="G26" i="13"/>
  <c r="J26" i="13" s="1"/>
  <c r="K26" i="13" s="1"/>
  <c r="K25" i="13"/>
  <c r="I25" i="13"/>
  <c r="H25" i="13"/>
  <c r="J25" i="13" s="1"/>
  <c r="G25" i="13"/>
  <c r="I24" i="13"/>
  <c r="H24" i="13"/>
  <c r="G24" i="13"/>
  <c r="J24" i="13" s="1"/>
  <c r="K24" i="13" s="1"/>
  <c r="I23" i="13"/>
  <c r="H23" i="13"/>
  <c r="G23" i="13"/>
  <c r="I22" i="13"/>
  <c r="H22" i="13"/>
  <c r="G22" i="13"/>
  <c r="I21" i="13"/>
  <c r="H21" i="13"/>
  <c r="G21" i="13"/>
  <c r="I20" i="13"/>
  <c r="H20" i="13"/>
  <c r="G20" i="13"/>
  <c r="I19" i="13"/>
  <c r="H19" i="13"/>
  <c r="G19" i="13"/>
  <c r="O18" i="13"/>
  <c r="N18" i="13"/>
  <c r="M18" i="13"/>
  <c r="F18" i="13"/>
  <c r="C18" i="13"/>
  <c r="I17" i="13"/>
  <c r="H17" i="13"/>
  <c r="G17" i="13"/>
  <c r="I16" i="13"/>
  <c r="H16" i="13"/>
  <c r="G16" i="13"/>
  <c r="I15" i="13"/>
  <c r="H15" i="13"/>
  <c r="G15" i="13"/>
  <c r="I14" i="13"/>
  <c r="H14" i="13"/>
  <c r="G14" i="13"/>
  <c r="I13" i="13"/>
  <c r="I18" i="13" s="1"/>
  <c r="H13" i="13"/>
  <c r="H18" i="13" s="1"/>
  <c r="G13" i="13"/>
  <c r="G18" i="13" s="1"/>
  <c r="I12" i="13"/>
  <c r="H12" i="13"/>
  <c r="G12" i="13"/>
  <c r="I11" i="13"/>
  <c r="H11" i="13"/>
  <c r="G11" i="13"/>
  <c r="I46" i="13" l="1"/>
  <c r="I47" i="13" s="1"/>
  <c r="I45" i="13"/>
  <c r="J43" i="13"/>
  <c r="K43" i="13"/>
  <c r="J37" i="13"/>
  <c r="K37" i="13" s="1"/>
  <c r="C45" i="13"/>
  <c r="D45" i="13"/>
  <c r="E45" i="13"/>
  <c r="E46" i="13"/>
  <c r="F45" i="13"/>
  <c r="F46" i="13"/>
  <c r="G43" i="13"/>
  <c r="J28" i="13"/>
  <c r="K28" i="13" s="1"/>
  <c r="H43" i="13"/>
  <c r="M45" i="13"/>
  <c r="N45" i="13"/>
  <c r="O45" i="13"/>
  <c r="F47" i="13" l="1"/>
  <c r="H46" i="13"/>
  <c r="H47" i="13" s="1"/>
  <c r="H45" i="13"/>
  <c r="K46" i="13"/>
  <c r="E47" i="13"/>
  <c r="G45" i="13"/>
  <c r="J45" i="13" s="1"/>
  <c r="K45" i="13" s="1"/>
  <c r="G46" i="13"/>
  <c r="G47" i="13" s="1"/>
  <c r="J47" i="13" l="1"/>
  <c r="K47" i="13" s="1"/>
  <c r="J46" i="13"/>
  <c r="E31" i="12" l="1"/>
  <c r="O24" i="12"/>
  <c r="I27" i="12" l="1"/>
  <c r="I28" i="12"/>
  <c r="I29" i="12"/>
  <c r="I30" i="12"/>
  <c r="I31" i="12"/>
  <c r="I32" i="12"/>
  <c r="I33" i="12"/>
  <c r="I34" i="12"/>
  <c r="I35" i="12"/>
  <c r="I36" i="12"/>
  <c r="I38" i="12"/>
  <c r="I39" i="12"/>
  <c r="I40" i="12"/>
  <c r="I41" i="12"/>
  <c r="I42" i="12"/>
  <c r="I25" i="12"/>
  <c r="I24" i="12"/>
  <c r="I14" i="12"/>
  <c r="I15" i="12"/>
  <c r="I16" i="12"/>
  <c r="I17" i="12"/>
  <c r="I19" i="12"/>
  <c r="I20" i="12"/>
  <c r="I21" i="12"/>
  <c r="I22" i="12"/>
  <c r="I23" i="12"/>
  <c r="I13" i="12"/>
  <c r="I12" i="12"/>
  <c r="I11" i="12"/>
  <c r="I37" i="12" l="1"/>
  <c r="I18" i="12"/>
  <c r="E32" i="12"/>
  <c r="N26" i="12"/>
  <c r="I26" i="12" s="1"/>
  <c r="H25" i="12" l="1"/>
  <c r="H26" i="12"/>
  <c r="H27" i="12"/>
  <c r="H28" i="12"/>
  <c r="H29" i="12"/>
  <c r="H30" i="12"/>
  <c r="H31" i="12"/>
  <c r="H32" i="12"/>
  <c r="H33" i="12"/>
  <c r="H34" i="12"/>
  <c r="H35" i="12"/>
  <c r="H36" i="12"/>
  <c r="H38" i="12"/>
  <c r="H39" i="12"/>
  <c r="H40" i="12"/>
  <c r="H41" i="12"/>
  <c r="H42" i="12"/>
  <c r="H19" i="12"/>
  <c r="H20" i="12"/>
  <c r="H21" i="12"/>
  <c r="H22" i="12"/>
  <c r="H23" i="12"/>
  <c r="H14" i="12"/>
  <c r="H15" i="12"/>
  <c r="H16" i="12"/>
  <c r="H17" i="12"/>
  <c r="H13" i="12"/>
  <c r="H12" i="12"/>
  <c r="H11" i="12"/>
  <c r="H37" i="12" l="1"/>
  <c r="H18" i="12"/>
  <c r="N18" i="12"/>
  <c r="O18" i="12"/>
  <c r="M24" i="12" l="1"/>
  <c r="H24" i="12" s="1"/>
  <c r="G11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8" i="12"/>
  <c r="G39" i="12"/>
  <c r="G40" i="12"/>
  <c r="G41" i="12"/>
  <c r="G42" i="12"/>
  <c r="G24" i="12"/>
  <c r="G21" i="12"/>
  <c r="G22" i="12"/>
  <c r="G23" i="12"/>
  <c r="G20" i="12"/>
  <c r="G19" i="12"/>
  <c r="G14" i="12"/>
  <c r="G15" i="12"/>
  <c r="G16" i="12"/>
  <c r="G17" i="12"/>
  <c r="G13" i="12"/>
  <c r="G12" i="12"/>
  <c r="M18" i="12"/>
  <c r="G43" i="12" l="1"/>
  <c r="G37" i="12"/>
  <c r="G18" i="12"/>
  <c r="E42" i="12"/>
  <c r="D26" i="12"/>
  <c r="D42" i="12"/>
  <c r="C24" i="12"/>
  <c r="K38" i="12" l="1"/>
  <c r="K34" i="12"/>
  <c r="K25" i="12"/>
  <c r="C18" i="12" l="1"/>
  <c r="F18" i="12" l="1"/>
  <c r="O43" i="12" l="1"/>
  <c r="N43" i="12"/>
  <c r="M43" i="12"/>
  <c r="M45" i="12" s="1"/>
  <c r="I43" i="12"/>
  <c r="I45" i="12" s="1"/>
  <c r="H43" i="12"/>
  <c r="F43" i="12"/>
  <c r="F45" i="12" s="1"/>
  <c r="E43" i="12"/>
  <c r="D43" i="12"/>
  <c r="C43" i="12"/>
  <c r="C45" i="12" s="1"/>
  <c r="J42" i="12"/>
  <c r="K42" i="12" s="1"/>
  <c r="J41" i="12"/>
  <c r="K41" i="12" s="1"/>
  <c r="J40" i="12"/>
  <c r="K40" i="12" s="1"/>
  <c r="J39" i="12"/>
  <c r="K39" i="12" s="1"/>
  <c r="J38" i="12"/>
  <c r="O37" i="12"/>
  <c r="N37" i="12"/>
  <c r="M37" i="12"/>
  <c r="F37" i="12"/>
  <c r="E37" i="12"/>
  <c r="D37" i="12"/>
  <c r="C37" i="12"/>
  <c r="J36" i="12"/>
  <c r="K36" i="12" s="1"/>
  <c r="J35" i="12"/>
  <c r="K35" i="12" s="1"/>
  <c r="J34" i="12"/>
  <c r="J33" i="12"/>
  <c r="K33" i="12" s="1"/>
  <c r="J32" i="12"/>
  <c r="K32" i="12" s="1"/>
  <c r="J31" i="12"/>
  <c r="K31" i="12" s="1"/>
  <c r="J30" i="12"/>
  <c r="K30" i="12" s="1"/>
  <c r="J29" i="12"/>
  <c r="K29" i="12" s="1"/>
  <c r="J28" i="12"/>
  <c r="K28" i="12" s="1"/>
  <c r="J27" i="12"/>
  <c r="K27" i="12" s="1"/>
  <c r="J26" i="12"/>
  <c r="K26" i="12" s="1"/>
  <c r="J25" i="12"/>
  <c r="J24" i="12"/>
  <c r="K24" i="12" s="1"/>
  <c r="I46" i="12" l="1"/>
  <c r="I47" i="12" s="1"/>
  <c r="E46" i="12"/>
  <c r="E45" i="12"/>
  <c r="M46" i="12"/>
  <c r="M47" i="12" s="1"/>
  <c r="H46" i="12"/>
  <c r="H47" i="12" s="1"/>
  <c r="O46" i="12"/>
  <c r="O47" i="12" s="1"/>
  <c r="J37" i="12"/>
  <c r="K37" i="12" s="1"/>
  <c r="D46" i="12"/>
  <c r="D47" i="12" s="1"/>
  <c r="F46" i="12"/>
  <c r="F47" i="12" s="1"/>
  <c r="O45" i="12"/>
  <c r="N46" i="12"/>
  <c r="N47" i="12" s="1"/>
  <c r="H45" i="12"/>
  <c r="G46" i="12"/>
  <c r="G47" i="12" s="1"/>
  <c r="C46" i="12"/>
  <c r="C47" i="12" s="1"/>
  <c r="J43" i="12"/>
  <c r="K43" i="12" s="1"/>
  <c r="D45" i="12"/>
  <c r="G45" i="12"/>
  <c r="N45" i="12"/>
  <c r="E47" i="12" l="1"/>
  <c r="J45" i="12"/>
  <c r="K45" i="12" s="1"/>
  <c r="J47" i="12"/>
  <c r="J46" i="12"/>
  <c r="K46" i="12" s="1"/>
  <c r="K47" i="1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Sýkorová Markéta Ing.</author>
  </authors>
  <commentList>
    <comment ref="F24" authorId="0" shapeId="0" xr:uid="{F62F29A8-F17E-43C1-919E-B033B5A5C3B8}">
      <text>
        <r>
          <rPr>
            <b/>
            <sz val="9"/>
            <color indexed="81"/>
            <rFont val="Tahoma"/>
            <family val="2"/>
            <charset val="238"/>
          </rPr>
          <t>Sýkorová Markéta Ing.:</t>
        </r>
        <r>
          <rPr>
            <sz val="9"/>
            <color indexed="81"/>
            <rFont val="Tahoma"/>
            <family val="2"/>
            <charset val="238"/>
          </rPr>
          <t xml:space="preserve">
Prosím o doplnění</t>
        </r>
      </text>
    </comment>
    <comment ref="M24" authorId="0" shapeId="0" xr:uid="{7845676B-51F8-47AA-B4E0-75201CBE6A5E}">
      <text>
        <r>
          <rPr>
            <b/>
            <sz val="9"/>
            <color indexed="81"/>
            <rFont val="Tahoma"/>
            <charset val="1"/>
          </rPr>
          <t>Sýkorová Markéta Ing.:</t>
        </r>
        <r>
          <rPr>
            <sz val="9"/>
            <color indexed="81"/>
            <rFont val="Tahoma"/>
            <charset val="1"/>
          </rPr>
          <t xml:space="preserve">
Prosím doplnit.</t>
        </r>
      </text>
    </comment>
  </commentList>
</comments>
</file>

<file path=xl/sharedStrings.xml><?xml version="1.0" encoding="utf-8"?>
<sst xmlns="http://schemas.openxmlformats.org/spreadsheetml/2006/main" count="2385" uniqueCount="138">
  <si>
    <t>Opravy a udržování</t>
  </si>
  <si>
    <t>Ostatní služby</t>
  </si>
  <si>
    <t>Odpisy dlouhodobého majetku</t>
  </si>
  <si>
    <t>Skutečnost</t>
  </si>
  <si>
    <t>x</t>
  </si>
  <si>
    <t>Prodané zboží</t>
  </si>
  <si>
    <t>Spotřeba materiálu</t>
  </si>
  <si>
    <t>Ostatní výnosy</t>
  </si>
  <si>
    <t>celkem</t>
  </si>
  <si>
    <t xml:space="preserve">Vyplnit také počty pracovníků - fyzický i přepočtený stav </t>
  </si>
  <si>
    <t>Vyplnit sloupec březen (měsíc 1-3),  červen  (měsíc 4-6), září (měsíc 7-9), prosinec (měsíc 10-12). Zelené buňky nevyplňovat, jsou zavzorcované, vypočte se samo.</t>
  </si>
  <si>
    <t xml:space="preserve">Postup vyplnění:  </t>
  </si>
  <si>
    <t>Modifikovaný HV</t>
  </si>
  <si>
    <t>Hospodářský výsledek</t>
  </si>
  <si>
    <t>Výnosy bez dotací</t>
  </si>
  <si>
    <t>Výnosy celkem (ÚT 6)</t>
  </si>
  <si>
    <t>6xx</t>
  </si>
  <si>
    <t>67x</t>
  </si>
  <si>
    <t>Provozní dotace</t>
  </si>
  <si>
    <t>Tržby za prodané zboží</t>
  </si>
  <si>
    <t>Tržby z prodeje služeb</t>
  </si>
  <si>
    <t>Tržby za vlastní výrobky</t>
  </si>
  <si>
    <t xml:space="preserve">Náklady celkem </t>
  </si>
  <si>
    <t>5xx</t>
  </si>
  <si>
    <t>Ostatní náklady</t>
  </si>
  <si>
    <t>Odpis pohledávek</t>
  </si>
  <si>
    <t>524-8</t>
  </si>
  <si>
    <t>Zákonné a ostatní odvody</t>
  </si>
  <si>
    <t xml:space="preserve">Mzdové náklady </t>
  </si>
  <si>
    <t>Spotřeba energií</t>
  </si>
  <si>
    <t xml:space="preserve">      z toho z rozpočtu ÚSC - provozní</t>
  </si>
  <si>
    <t xml:space="preserve">      z toho z rozpočtu ÚSC - investiční</t>
  </si>
  <si>
    <t>Dotace a výpomoci celkem</t>
  </si>
  <si>
    <t>Bankovní úvěry</t>
  </si>
  <si>
    <t>Krátkodobé závazky</t>
  </si>
  <si>
    <t>Dlouhodobé závazky</t>
  </si>
  <si>
    <t>41x</t>
  </si>
  <si>
    <t>Fondy</t>
  </si>
  <si>
    <t>AKTIVA CELKEM</t>
  </si>
  <si>
    <t>2xx</t>
  </si>
  <si>
    <t>Finanční majetek</t>
  </si>
  <si>
    <t>Pohledávky</t>
  </si>
  <si>
    <t>1xx</t>
  </si>
  <si>
    <t>Zásoby</t>
  </si>
  <si>
    <t>Počet pracovníků- přepočtený stav</t>
  </si>
  <si>
    <t>Počet pracovníků- fyzický stav</t>
  </si>
  <si>
    <t>k 31.12.</t>
  </si>
  <si>
    <t>roční v %</t>
  </si>
  <si>
    <t>prosinec</t>
  </si>
  <si>
    <t>září</t>
  </si>
  <si>
    <t>červen</t>
  </si>
  <si>
    <t>březen</t>
  </si>
  <si>
    <t>Položka</t>
  </si>
  <si>
    <t xml:space="preserve">Závěrka </t>
  </si>
  <si>
    <t>Závěrka</t>
  </si>
  <si>
    <t>Plnění</t>
  </si>
  <si>
    <t>měsíc</t>
  </si>
  <si>
    <t>Uprav. R.</t>
  </si>
  <si>
    <t>Schvál. R.</t>
  </si>
  <si>
    <t>v  tisicích Kč, bez des.míst</t>
  </si>
  <si>
    <t xml:space="preserve">Příspěvková organizace:   </t>
  </si>
  <si>
    <t>Vypracovat stručný komentář mimořádných vlivů, pohledávek a závazků majících podstatný vliv na průběžné hospodaření.</t>
  </si>
  <si>
    <t>Stálá aktiva</t>
  </si>
  <si>
    <t>Oprávky ke stálým aktivům</t>
  </si>
  <si>
    <t>k 30.06.</t>
  </si>
  <si>
    <t>k 30.09.</t>
  </si>
  <si>
    <t>Jmění a upravující položky</t>
  </si>
  <si>
    <t>40x</t>
  </si>
  <si>
    <t>r. 2024</t>
  </si>
  <si>
    <t>r. 2025</t>
  </si>
  <si>
    <t>Pasport vybraných rozvahových a výsledovkových položek - HODNOCENÍ - rok 2025</t>
  </si>
  <si>
    <t>Zpracoval:    Ing. Marcela Hipská</t>
  </si>
  <si>
    <t>Schválil:      Ing. Petr Dlouhý</t>
  </si>
  <si>
    <t xml:space="preserve"> ř.24 "Dotace a výpomoci celkem" obsahuje kromě jiných dotací také výnosy z investičních transferů</t>
  </si>
  <si>
    <t>Pozn.:</t>
  </si>
  <si>
    <t xml:space="preserve"> ř.26 "Dotace a výpomoci-z rozpočtu ÚSC provozní" představuje účet 672, ale bez jiných dotací a investičních transferů </t>
  </si>
  <si>
    <t>108 Městské muzeum a galerie Břeclav, příspěvková organizace</t>
  </si>
  <si>
    <t>Účet</t>
  </si>
  <si>
    <t>216 Městská knihovna Břeclav, příspěvková organizace</t>
  </si>
  <si>
    <t>Zpracoval: Klučková Iveta - ekonom MK Břeclav</t>
  </si>
  <si>
    <t>Schválil: Mgr. Jaroslav Čech - ředitel MK Břeclav</t>
  </si>
  <si>
    <t>226 Tereza Břeclav, příspěvková organizace</t>
  </si>
  <si>
    <t>Zpracoval: Hana Málková</t>
  </si>
  <si>
    <t>Schválil: Ing. Radek Hrdina</t>
  </si>
  <si>
    <t>227 Domov seniorů Břeclav, příspěvková organizace</t>
  </si>
  <si>
    <t>Zpracoval: Ing. Pardovská M.</t>
  </si>
  <si>
    <t>Schválil: PhDr. Malinkovič D.</t>
  </si>
  <si>
    <t xml:space="preserve">Rozdíl mezi účtem 67X a 672 110 tis - jedná se o časové rozlišení transferu </t>
  </si>
  <si>
    <t>Příspěvek města 22 535 556</t>
  </si>
  <si>
    <t>JMK § 105 0</t>
  </si>
  <si>
    <t>JMK § 101a 33 253 500</t>
  </si>
  <si>
    <t>310 Technické služby Břeclav, příspěvková organizace</t>
  </si>
  <si>
    <t>02x</t>
  </si>
  <si>
    <t>08x</t>
  </si>
  <si>
    <t>Zpracoval: Kočíková Simona</t>
  </si>
  <si>
    <t>Schválil: Ing. Karel Osička, MBA</t>
  </si>
  <si>
    <t>4002 Mateřská škola Břeclav, Břetislavova 6, příspěvková organizace</t>
  </si>
  <si>
    <t>Mzdové náklady</t>
  </si>
  <si>
    <t>Náklady celkem</t>
  </si>
  <si>
    <t>Vyplnit také počty pracovníků - fyzický i přepočtený stav</t>
  </si>
  <si>
    <t>Zpracoval: Ing. Krejčiříková</t>
  </si>
  <si>
    <t>Schválil:Mgr. T. Filipovičová</t>
  </si>
  <si>
    <t>4004 Mateřská škola Břeclav, Hřbitovní 8, příspěvková organizace</t>
  </si>
  <si>
    <t>účet</t>
  </si>
  <si>
    <t>Zpracoval: Trněná</t>
  </si>
  <si>
    <t>Schválil: Mgr. Jitka Kocábová</t>
  </si>
  <si>
    <t xml:space="preserve"> 4005 Mateřská škola Břeclav, Na Valtické 727, příspěvková organizace</t>
  </si>
  <si>
    <t>Zpracoval:  Olga Strachová</t>
  </si>
  <si>
    <t>Schválil:   Bc. Adéla Chlupová</t>
  </si>
  <si>
    <t>4007 Mateřská škola Břeclav, U Splavu 2765, příspěvková organizace</t>
  </si>
  <si>
    <t>Schválil: Mgr. Lucie Drejčková</t>
  </si>
  <si>
    <t>4010 Mateřská škola Břeclav, Okružní 7, příspěvková organizace</t>
  </si>
  <si>
    <t>Zpracoval: Ing. Markéta Hladká, dne 2.2.2026</t>
  </si>
  <si>
    <t>Schválil:  Mgr. Zdeňka Stanická</t>
  </si>
  <si>
    <t>4011 Mateřská škola Břeclav, Osvobození 1, příspěvková organizace</t>
  </si>
  <si>
    <t>Schválil:  Bc. Eva Čevelová</t>
  </si>
  <si>
    <t>4204 Základní škola Břeclav, Komenského 2, příspěvková organizace</t>
  </si>
  <si>
    <t>Zpracoval: Denisa Úprková</t>
  </si>
  <si>
    <t>Schválil: Mgr. Yveta Polanská</t>
  </si>
  <si>
    <t>4205, ZŠ a MŠ Břeclav, Kpt. Nálepky 7, příspěvková organizace</t>
  </si>
  <si>
    <t>Zpracovala: Markéta Čermáková</t>
  </si>
  <si>
    <t>Schválila: Mgr. Jitka Šaierová</t>
  </si>
  <si>
    <t xml:space="preserve"> 4206 Základní škola a Mateřská škola Břeclav, Kupkova 1, příspěvková organizace</t>
  </si>
  <si>
    <t>Zpracoval: Ing. Ilona Wozarová</t>
  </si>
  <si>
    <t>Schválil: Mgr. Helena Ondrejková</t>
  </si>
  <si>
    <t>4207 Základní škola Břeclav, Na Valtické 31 A, příspěvková organizace</t>
  </si>
  <si>
    <t>Komentář: V ostatních nákladech (účet 516) je zachycena vnitropod. aktivace služeb v souvislosti se stravováním zaměstnanců.</t>
  </si>
  <si>
    <t>Zpracoval: I. Frýbertová, ekonomka školy</t>
  </si>
  <si>
    <t>Schválil: Mgr. Michal Škamrada, ředitel školy</t>
  </si>
  <si>
    <t>Příspěvková organizace:</t>
  </si>
  <si>
    <t xml:space="preserve"> </t>
  </si>
  <si>
    <t>4209 Základní škola Břeclav, Slovácká 40, příspěvková organizace</t>
  </si>
  <si>
    <t>Zpracoval: Menšíková J. - 9.1.2026</t>
  </si>
  <si>
    <t xml:space="preserve">Schválil: Mgr. Janošek M. </t>
  </si>
  <si>
    <t>4211 Základní škola Jana Noháče, Břeclav, Školní 16, příspěvková organizace</t>
  </si>
  <si>
    <t xml:space="preserve">Schválil:  Mgr. Marcela Minaříková </t>
  </si>
  <si>
    <t>4306, Základní umělecká škola Břeclav, Křížkovského 642/4, příspěvková organizace</t>
  </si>
  <si>
    <t>Schválil: Radek Pudelka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</si>
</sst>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\ _K_č_-;\-* #,##0.00\ _K_č_-;_-* &quot;-&quot;??\ _K_č_-;_-@_-"/>
    <numFmt numFmtId="165" formatCode="#,##0.0"/>
    <numFmt numFmtId="166" formatCode="0.0"/>
    <numFmt numFmtId="167" formatCode="#,##0.0;[Red]#,##0.0"/>
  </numFmts>
  <fonts count="43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 CE"/>
      <family val="2"/>
      <charset val="238"/>
    </font>
    <font>
      <b/>
      <i/>
      <sz val="12"/>
      <name val="Arial"/>
      <family val="2"/>
      <charset val="238"/>
    </font>
    <font>
      <b/>
      <i/>
      <sz val="10"/>
      <name val="Arial CE"/>
      <family val="2"/>
      <charset val="238"/>
    </font>
    <font>
      <b/>
      <i/>
      <sz val="11"/>
      <name val="Arial"/>
      <family val="2"/>
      <charset val="238"/>
    </font>
    <font>
      <sz val="10"/>
      <name val="Arial CE"/>
      <family val="2"/>
      <charset val="238"/>
    </font>
    <font>
      <b/>
      <sz val="14"/>
      <name val="Arial CE"/>
      <family val="2"/>
      <charset val="238"/>
    </font>
    <font>
      <b/>
      <i/>
      <sz val="11"/>
      <name val="Arial CE"/>
      <family val="2"/>
      <charset val="238"/>
    </font>
    <font>
      <b/>
      <sz val="12"/>
      <color indexed="22"/>
      <name val="Arial CE"/>
      <charset val="238"/>
    </font>
    <font>
      <b/>
      <sz val="14"/>
      <name val="Arial CE"/>
      <charset val="238"/>
    </font>
    <font>
      <b/>
      <i/>
      <sz val="18"/>
      <name val="Calibri"/>
      <family val="2"/>
      <charset val="238"/>
      <scheme val="minor"/>
    </font>
    <font>
      <b/>
      <i/>
      <sz val="14"/>
      <name val="Arial"/>
      <family val="2"/>
      <charset val="238"/>
    </font>
    <font>
      <b/>
      <i/>
      <u/>
      <sz val="11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charset val="1"/>
    </font>
    <font>
      <sz val="9"/>
      <color indexed="81"/>
      <name val="Tahoma"/>
      <charset val="1"/>
    </font>
    <font>
      <sz val="10"/>
      <color rgb="FF000000"/>
      <name val="Arial"/>
      <family val="2"/>
      <charset val="238"/>
    </font>
    <font>
      <b/>
      <i/>
      <sz val="12"/>
      <color rgb="FF000000"/>
      <name val="Arial"/>
      <family val="2"/>
      <charset val="238"/>
    </font>
    <font>
      <b/>
      <i/>
      <sz val="14"/>
      <color rgb="FF000000"/>
      <name val="Arial"/>
      <family val="2"/>
      <charset val="238"/>
    </font>
    <font>
      <b/>
      <sz val="10"/>
      <color rgb="FF000000"/>
      <name val="Arial CE1"/>
      <charset val="238"/>
    </font>
    <font>
      <b/>
      <sz val="14"/>
      <color rgb="FF000000"/>
      <name val="Arial CE1"/>
      <charset val="238"/>
    </font>
    <font>
      <b/>
      <sz val="14"/>
      <color rgb="FF000000"/>
      <name val="Arial CE"/>
      <charset val="238"/>
    </font>
    <font>
      <b/>
      <sz val="12"/>
      <color rgb="FFC0C0C0"/>
      <name val="Arial CE"/>
      <charset val="238"/>
    </font>
    <font>
      <b/>
      <sz val="14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 CE1"/>
      <charset val="238"/>
    </font>
    <font>
      <sz val="10"/>
      <color rgb="FF000000"/>
      <name val="Arial CE1"/>
      <charset val="238"/>
    </font>
    <font>
      <b/>
      <i/>
      <u/>
      <sz val="11"/>
      <color rgb="FF000000"/>
      <name val="Arial CE1"/>
      <charset val="238"/>
    </font>
    <font>
      <b/>
      <i/>
      <sz val="11"/>
      <color rgb="FF000000"/>
      <name val="Arial CE1"/>
      <charset val="238"/>
    </font>
    <font>
      <b/>
      <i/>
      <sz val="11"/>
      <color rgb="FF00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1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sz val="14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FF99"/>
        <bgColor rgb="FFFFFFCC"/>
      </patternFill>
    </fill>
    <fill>
      <patternFill patternType="solid">
        <fgColor rgb="FFCCFFCC"/>
        <bgColor rgb="FFCCFFFF"/>
      </patternFill>
    </fill>
  </fills>
  <borders count="5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3" fillId="0" borderId="0" applyProtection="0"/>
    <xf numFmtId="0" fontId="2" fillId="0" borderId="0"/>
    <xf numFmtId="164" fontId="3" fillId="0" borderId="0" applyFont="0" applyFill="0" applyBorder="0" applyAlignment="0" applyProtection="0"/>
    <xf numFmtId="0" fontId="1" fillId="0" borderId="0"/>
    <xf numFmtId="0" fontId="9" fillId="0" borderId="0"/>
    <xf numFmtId="9" fontId="3" fillId="0" borderId="0" applyFill="0" applyBorder="0" applyAlignment="0" applyProtection="0"/>
    <xf numFmtId="0" fontId="3" fillId="0" borderId="0"/>
  </cellStyleXfs>
  <cellXfs count="455">
    <xf numFmtId="0" fontId="0" fillId="0" borderId="0" xfId="0"/>
    <xf numFmtId="0" fontId="3" fillId="0" borderId="0" xfId="7"/>
    <xf numFmtId="3" fontId="3" fillId="0" borderId="0" xfId="7" applyNumberFormat="1"/>
    <xf numFmtId="0" fontId="3" fillId="0" borderId="0" xfId="7" applyAlignment="1">
      <alignment horizontal="center"/>
    </xf>
    <xf numFmtId="3" fontId="3" fillId="0" borderId="27" xfId="7" applyNumberFormat="1" applyBorder="1" applyAlignment="1">
      <alignment horizontal="right"/>
    </xf>
    <xf numFmtId="3" fontId="5" fillId="4" borderId="6" xfId="7" applyNumberFormat="1" applyFont="1" applyFill="1" applyBorder="1" applyAlignment="1">
      <alignment horizontal="right"/>
    </xf>
    <xf numFmtId="3" fontId="5" fillId="4" borderId="5" xfId="7" applyNumberFormat="1" applyFont="1" applyFill="1" applyBorder="1" applyAlignment="1">
      <alignment horizontal="right"/>
    </xf>
    <xf numFmtId="3" fontId="5" fillId="4" borderId="3" xfId="7" applyNumberFormat="1" applyFont="1" applyFill="1" applyBorder="1" applyAlignment="1">
      <alignment horizontal="right"/>
    </xf>
    <xf numFmtId="3" fontId="5" fillId="4" borderId="7" xfId="7" applyNumberFormat="1" applyFont="1" applyFill="1" applyBorder="1" applyAlignment="1">
      <alignment horizontal="right"/>
    </xf>
    <xf numFmtId="0" fontId="5" fillId="4" borderId="21" xfId="7" applyFont="1" applyFill="1" applyBorder="1" applyAlignment="1">
      <alignment horizontal="center"/>
    </xf>
    <xf numFmtId="0" fontId="5" fillId="4" borderId="2" xfId="7" applyFont="1" applyFill="1" applyBorder="1" applyAlignment="1">
      <alignment horizontal="center"/>
    </xf>
    <xf numFmtId="3" fontId="5" fillId="3" borderId="19" xfId="7" applyNumberFormat="1" applyFont="1" applyFill="1" applyBorder="1" applyAlignment="1">
      <alignment horizontal="center"/>
    </xf>
    <xf numFmtId="0" fontId="5" fillId="4" borderId="18" xfId="7" applyFont="1" applyFill="1" applyBorder="1" applyAlignment="1">
      <alignment horizontal="center"/>
    </xf>
    <xf numFmtId="0" fontId="5" fillId="4" borderId="1" xfId="7" applyFont="1" applyFill="1" applyBorder="1" applyAlignment="1">
      <alignment horizontal="center"/>
    </xf>
    <xf numFmtId="3" fontId="5" fillId="0" borderId="0" xfId="7" applyNumberFormat="1" applyFont="1"/>
    <xf numFmtId="0" fontId="12" fillId="0" borderId="0" xfId="7" applyFont="1" applyAlignment="1">
      <alignment horizontal="center"/>
    </xf>
    <xf numFmtId="0" fontId="6" fillId="0" borderId="0" xfId="1" applyFont="1" applyAlignment="1">
      <alignment horizontal="right"/>
    </xf>
    <xf numFmtId="0" fontId="3" fillId="2" borderId="0" xfId="0" applyFont="1" applyFill="1" applyAlignment="1" applyProtection="1">
      <alignment horizontal="right" wrapText="1"/>
      <protection locked="0"/>
    </xf>
    <xf numFmtId="0" fontId="4" fillId="0" borderId="0" xfId="7" applyFont="1"/>
    <xf numFmtId="0" fontId="4" fillId="0" borderId="0" xfId="7" applyFont="1" applyAlignment="1">
      <alignment horizontal="center"/>
    </xf>
    <xf numFmtId="3" fontId="4" fillId="0" borderId="0" xfId="7" applyNumberFormat="1" applyFont="1"/>
    <xf numFmtId="3" fontId="5" fillId="6" borderId="7" xfId="7" applyNumberFormat="1" applyFont="1" applyFill="1" applyBorder="1" applyAlignment="1">
      <alignment horizontal="right"/>
    </xf>
    <xf numFmtId="3" fontId="5" fillId="6" borderId="25" xfId="7" applyNumberFormat="1" applyFont="1" applyFill="1" applyBorder="1" applyAlignment="1" applyProtection="1">
      <alignment horizontal="right"/>
      <protection locked="0"/>
    </xf>
    <xf numFmtId="3" fontId="5" fillId="6" borderId="26" xfId="7" applyNumberFormat="1" applyFont="1" applyFill="1" applyBorder="1" applyAlignment="1">
      <alignment horizontal="right"/>
    </xf>
    <xf numFmtId="3" fontId="3" fillId="0" borderId="0" xfId="7" applyNumberFormat="1" applyAlignment="1">
      <alignment horizontal="right"/>
    </xf>
    <xf numFmtId="3" fontId="5" fillId="6" borderId="1" xfId="7" applyNumberFormat="1" applyFont="1" applyFill="1" applyBorder="1" applyAlignment="1">
      <alignment horizontal="center"/>
    </xf>
    <xf numFmtId="0" fontId="3" fillId="0" borderId="0" xfId="7" applyAlignment="1">
      <alignment horizontal="left" indent="1"/>
    </xf>
    <xf numFmtId="0" fontId="15" fillId="0" borderId="0" xfId="7" applyFont="1" applyAlignment="1">
      <alignment horizontal="left" indent="1"/>
    </xf>
    <xf numFmtId="0" fontId="10" fillId="0" borderId="0" xfId="7" applyFont="1" applyAlignment="1">
      <alignment horizontal="left" indent="1"/>
    </xf>
    <xf numFmtId="0" fontId="5" fillId="0" borderId="0" xfId="7" applyFont="1" applyAlignment="1">
      <alignment horizontal="left" indent="1"/>
    </xf>
    <xf numFmtId="0" fontId="13" fillId="0" borderId="0" xfId="7" applyFont="1" applyAlignment="1">
      <alignment horizontal="left" indent="1"/>
    </xf>
    <xf numFmtId="0" fontId="7" fillId="3" borderId="20" xfId="7" applyFont="1" applyFill="1" applyBorder="1" applyAlignment="1">
      <alignment horizontal="left" indent="1"/>
    </xf>
    <xf numFmtId="0" fontId="7" fillId="0" borderId="27" xfId="7" applyFont="1" applyBorder="1" applyAlignment="1">
      <alignment horizontal="left" indent="1"/>
    </xf>
    <xf numFmtId="0" fontId="7" fillId="0" borderId="9" xfId="7" applyFont="1" applyBorder="1" applyAlignment="1">
      <alignment horizontal="left" indent="1"/>
    </xf>
    <xf numFmtId="0" fontId="7" fillId="0" borderId="8" xfId="7" applyFont="1" applyBorder="1" applyAlignment="1">
      <alignment horizontal="left" indent="1"/>
    </xf>
    <xf numFmtId="0" fontId="7" fillId="0" borderId="13" xfId="7" applyFont="1" applyBorder="1" applyAlignment="1">
      <alignment horizontal="left" indent="1"/>
    </xf>
    <xf numFmtId="0" fontId="7" fillId="4" borderId="24" xfId="7" applyFont="1" applyFill="1" applyBorder="1" applyAlignment="1">
      <alignment horizontal="left" indent="1"/>
    </xf>
    <xf numFmtId="0" fontId="7" fillId="0" borderId="4" xfId="7" applyFont="1" applyBorder="1" applyAlignment="1">
      <alignment horizontal="left" indent="1"/>
    </xf>
    <xf numFmtId="0" fontId="16" fillId="0" borderId="0" xfId="7" applyFont="1" applyAlignment="1">
      <alignment horizontal="left" indent="1"/>
    </xf>
    <xf numFmtId="0" fontId="11" fillId="0" borderId="0" xfId="7" applyFont="1" applyAlignment="1">
      <alignment horizontal="left" indent="1"/>
    </xf>
    <xf numFmtId="0" fontId="8" fillId="0" borderId="0" xfId="7" applyFont="1" applyAlignment="1">
      <alignment horizontal="left" indent="1"/>
    </xf>
    <xf numFmtId="0" fontId="3" fillId="3" borderId="1" xfId="7" applyFill="1" applyBorder="1" applyAlignment="1">
      <alignment horizontal="center"/>
    </xf>
    <xf numFmtId="0" fontId="3" fillId="3" borderId="2" xfId="7" applyFill="1" applyBorder="1" applyAlignment="1">
      <alignment horizontal="center"/>
    </xf>
    <xf numFmtId="3" fontId="3" fillId="3" borderId="7" xfId="7" applyNumberFormat="1" applyFill="1" applyBorder="1" applyAlignment="1">
      <alignment horizontal="center"/>
    </xf>
    <xf numFmtId="3" fontId="3" fillId="3" borderId="19" xfId="7" applyNumberFormat="1" applyFill="1" applyBorder="1" applyAlignment="1">
      <alignment horizontal="center"/>
    </xf>
    <xf numFmtId="0" fontId="3" fillId="3" borderId="3" xfId="7" applyFill="1" applyBorder="1" applyAlignment="1">
      <alignment horizontal="center"/>
    </xf>
    <xf numFmtId="166" fontId="3" fillId="0" borderId="1" xfId="7" applyNumberFormat="1" applyBorder="1" applyAlignment="1">
      <alignment horizontal="center"/>
    </xf>
    <xf numFmtId="3" fontId="3" fillId="0" borderId="1" xfId="7" applyNumberFormat="1" applyBorder="1" applyAlignment="1" applyProtection="1">
      <alignment horizontal="right"/>
      <protection locked="0"/>
    </xf>
    <xf numFmtId="0" fontId="3" fillId="0" borderId="0" xfId="7" applyAlignment="1">
      <alignment horizontal="right"/>
    </xf>
    <xf numFmtId="166" fontId="3" fillId="0" borderId="29" xfId="7" applyNumberFormat="1" applyBorder="1" applyAlignment="1">
      <alignment horizontal="center"/>
    </xf>
    <xf numFmtId="3" fontId="3" fillId="0" borderId="5" xfId="7" applyNumberFormat="1" applyBorder="1" applyAlignment="1">
      <alignment horizontal="center"/>
    </xf>
    <xf numFmtId="3" fontId="3" fillId="0" borderId="3" xfId="7" applyNumberFormat="1" applyBorder="1" applyAlignment="1">
      <alignment horizontal="center"/>
    </xf>
    <xf numFmtId="3" fontId="5" fillId="6" borderId="24" xfId="7" applyNumberFormat="1" applyFont="1" applyFill="1" applyBorder="1" applyAlignment="1">
      <alignment horizontal="right"/>
    </xf>
    <xf numFmtId="3" fontId="3" fillId="0" borderId="28" xfId="7" applyNumberFormat="1" applyBorder="1" applyAlignment="1">
      <alignment horizontal="center"/>
    </xf>
    <xf numFmtId="3" fontId="3" fillId="0" borderId="29" xfId="7" applyNumberFormat="1" applyBorder="1" applyAlignment="1">
      <alignment horizontal="center"/>
    </xf>
    <xf numFmtId="3" fontId="9" fillId="0" borderId="4" xfId="7" applyNumberFormat="1" applyFont="1" applyBorder="1" applyAlignment="1">
      <alignment horizontal="center"/>
    </xf>
    <xf numFmtId="3" fontId="9" fillId="0" borderId="5" xfId="7" applyNumberFormat="1" applyFont="1" applyBorder="1" applyAlignment="1">
      <alignment horizontal="center"/>
    </xf>
    <xf numFmtId="3" fontId="9" fillId="0" borderId="29" xfId="7" applyNumberFormat="1" applyFont="1" applyBorder="1" applyAlignment="1">
      <alignment horizontal="center"/>
    </xf>
    <xf numFmtId="3" fontId="9" fillId="0" borderId="6" xfId="7" applyNumberFormat="1" applyFont="1" applyBorder="1" applyAlignment="1">
      <alignment horizontal="center"/>
    </xf>
    <xf numFmtId="3" fontId="5" fillId="4" borderId="29" xfId="7" applyNumberFormat="1" applyFont="1" applyFill="1" applyBorder="1" applyAlignment="1">
      <alignment horizontal="right"/>
    </xf>
    <xf numFmtId="3" fontId="5" fillId="4" borderId="7" xfId="7" applyNumberFormat="1" applyFont="1" applyFill="1" applyBorder="1" applyAlignment="1">
      <alignment horizontal="center"/>
    </xf>
    <xf numFmtId="3" fontId="5" fillId="4" borderId="24" xfId="7" applyNumberFormat="1" applyFont="1" applyFill="1" applyBorder="1" applyAlignment="1">
      <alignment horizontal="right"/>
    </xf>
    <xf numFmtId="3" fontId="5" fillId="4" borderId="25" xfId="7" applyNumberFormat="1" applyFont="1" applyFill="1" applyBorder="1" applyAlignment="1">
      <alignment horizontal="right"/>
    </xf>
    <xf numFmtId="3" fontId="5" fillId="0" borderId="3" xfId="7" applyNumberFormat="1" applyFont="1" applyBorder="1" applyAlignment="1">
      <alignment horizontal="center"/>
    </xf>
    <xf numFmtId="3" fontId="5" fillId="0" borderId="20" xfId="7" applyNumberFormat="1" applyFont="1" applyBorder="1" applyAlignment="1" applyProtection="1">
      <alignment horizontal="right"/>
      <protection locked="0"/>
    </xf>
    <xf numFmtId="3" fontId="3" fillId="0" borderId="3" xfId="7" applyNumberFormat="1" applyBorder="1" applyAlignment="1">
      <alignment horizontal="right"/>
    </xf>
    <xf numFmtId="0" fontId="7" fillId="4" borderId="16" xfId="7" applyFont="1" applyFill="1" applyBorder="1" applyAlignment="1">
      <alignment horizontal="left" indent="1"/>
    </xf>
    <xf numFmtId="3" fontId="5" fillId="4" borderId="11" xfId="7" applyNumberFormat="1" applyFont="1" applyFill="1" applyBorder="1" applyAlignment="1">
      <alignment horizontal="right"/>
    </xf>
    <xf numFmtId="0" fontId="7" fillId="4" borderId="20" xfId="7" applyFont="1" applyFill="1" applyBorder="1" applyAlignment="1">
      <alignment horizontal="left" indent="1"/>
    </xf>
    <xf numFmtId="3" fontId="5" fillId="4" borderId="2" xfId="7" applyNumberFormat="1" applyFont="1" applyFill="1" applyBorder="1" applyAlignment="1">
      <alignment horizontal="center"/>
    </xf>
    <xf numFmtId="0" fontId="4" fillId="3" borderId="17" xfId="7" applyFont="1" applyFill="1" applyBorder="1"/>
    <xf numFmtId="0" fontId="4" fillId="5" borderId="21" xfId="7" applyFont="1" applyFill="1" applyBorder="1" applyAlignment="1">
      <alignment horizontal="center"/>
    </xf>
    <xf numFmtId="3" fontId="3" fillId="6" borderId="0" xfId="7" applyNumberFormat="1" applyFill="1" applyAlignment="1" applyProtection="1">
      <alignment horizontal="right"/>
      <protection locked="0"/>
    </xf>
    <xf numFmtId="3" fontId="3" fillId="6" borderId="1" xfId="7" applyNumberFormat="1" applyFill="1" applyBorder="1" applyAlignment="1" applyProtection="1">
      <alignment horizontal="right"/>
      <protection locked="0"/>
    </xf>
    <xf numFmtId="3" fontId="3" fillId="6" borderId="23" xfId="7" applyNumberFormat="1" applyFill="1" applyBorder="1" applyAlignment="1" applyProtection="1">
      <alignment horizontal="right"/>
      <protection locked="0"/>
    </xf>
    <xf numFmtId="2" fontId="3" fillId="6" borderId="33" xfId="7" applyNumberFormat="1" applyFill="1" applyBorder="1" applyAlignment="1" applyProtection="1">
      <alignment horizontal="right"/>
      <protection locked="0"/>
    </xf>
    <xf numFmtId="2" fontId="3" fillId="6" borderId="29" xfId="7" applyNumberFormat="1" applyFill="1" applyBorder="1" applyAlignment="1" applyProtection="1">
      <alignment horizontal="right"/>
      <protection locked="0"/>
    </xf>
    <xf numFmtId="3" fontId="3" fillId="6" borderId="32" xfId="7" applyNumberFormat="1" applyFill="1" applyBorder="1" applyAlignment="1" applyProtection="1">
      <alignment horizontal="right"/>
      <protection locked="0"/>
    </xf>
    <xf numFmtId="3" fontId="3" fillId="6" borderId="5" xfId="7" applyNumberFormat="1" applyFill="1" applyBorder="1" applyAlignment="1" applyProtection="1">
      <alignment horizontal="right"/>
      <protection locked="0"/>
    </xf>
    <xf numFmtId="3" fontId="3" fillId="6" borderId="6" xfId="7" applyNumberFormat="1" applyFill="1" applyBorder="1" applyAlignment="1" applyProtection="1">
      <alignment horizontal="right"/>
      <protection locked="0"/>
    </xf>
    <xf numFmtId="3" fontId="3" fillId="6" borderId="15" xfId="7" applyNumberFormat="1" applyFill="1" applyBorder="1" applyAlignment="1" applyProtection="1">
      <alignment horizontal="right"/>
      <protection locked="0"/>
    </xf>
    <xf numFmtId="3" fontId="5" fillId="0" borderId="11" xfId="7" applyNumberFormat="1" applyFont="1" applyBorder="1" applyAlignment="1" applyProtection="1">
      <alignment horizontal="right"/>
      <protection locked="0"/>
    </xf>
    <xf numFmtId="3" fontId="5" fillId="0" borderId="13" xfId="7" applyNumberFormat="1" applyFont="1" applyBorder="1" applyAlignment="1" applyProtection="1">
      <alignment horizontal="right"/>
      <protection locked="0"/>
    </xf>
    <xf numFmtId="3" fontId="5" fillId="0" borderId="9" xfId="7" applyNumberFormat="1" applyFont="1" applyBorder="1" applyAlignment="1" applyProtection="1">
      <alignment horizontal="right"/>
      <protection locked="0"/>
    </xf>
    <xf numFmtId="3" fontId="9" fillId="0" borderId="8" xfId="7" applyNumberFormat="1" applyFont="1" applyBorder="1" applyAlignment="1" applyProtection="1">
      <alignment horizontal="right"/>
      <protection locked="0"/>
    </xf>
    <xf numFmtId="3" fontId="9" fillId="0" borderId="13" xfId="7" applyNumberFormat="1" applyFont="1" applyBorder="1" applyAlignment="1" applyProtection="1">
      <alignment horizontal="right"/>
      <protection locked="0"/>
    </xf>
    <xf numFmtId="3" fontId="9" fillId="0" borderId="31" xfId="7" applyNumberFormat="1" applyFont="1" applyBorder="1" applyAlignment="1" applyProtection="1">
      <alignment horizontal="right"/>
      <protection locked="0"/>
    </xf>
    <xf numFmtId="3" fontId="5" fillId="0" borderId="8" xfId="7" applyNumberFormat="1" applyFont="1" applyBorder="1" applyAlignment="1">
      <alignment horizontal="right"/>
    </xf>
    <xf numFmtId="2" fontId="5" fillId="0" borderId="9" xfId="7" applyNumberFormat="1" applyFont="1" applyBorder="1" applyAlignment="1">
      <alignment horizontal="right"/>
    </xf>
    <xf numFmtId="0" fontId="5" fillId="6" borderId="1" xfId="7" applyFont="1" applyFill="1" applyBorder="1" applyAlignment="1">
      <alignment horizontal="center"/>
    </xf>
    <xf numFmtId="0" fontId="5" fillId="6" borderId="18" xfId="7" applyFont="1" applyFill="1" applyBorder="1" applyAlignment="1">
      <alignment horizontal="center"/>
    </xf>
    <xf numFmtId="0" fontId="5" fillId="6" borderId="2" xfId="7" applyFont="1" applyFill="1" applyBorder="1" applyAlignment="1">
      <alignment horizontal="center"/>
    </xf>
    <xf numFmtId="0" fontId="5" fillId="6" borderId="21" xfId="7" applyFont="1" applyFill="1" applyBorder="1" applyAlignment="1">
      <alignment horizontal="center"/>
    </xf>
    <xf numFmtId="3" fontId="5" fillId="6" borderId="8" xfId="7" applyNumberFormat="1" applyFont="1" applyFill="1" applyBorder="1" applyAlignment="1">
      <alignment horizontal="right"/>
    </xf>
    <xf numFmtId="3" fontId="5" fillId="6" borderId="13" xfId="7" applyNumberFormat="1" applyFont="1" applyFill="1" applyBorder="1" applyAlignment="1">
      <alignment horizontal="right"/>
    </xf>
    <xf numFmtId="3" fontId="5" fillId="6" borderId="31" xfId="7" applyNumberFormat="1" applyFont="1" applyFill="1" applyBorder="1" applyAlignment="1">
      <alignment horizontal="right"/>
    </xf>
    <xf numFmtId="3" fontId="5" fillId="4" borderId="13" xfId="7" applyNumberFormat="1" applyFont="1" applyFill="1" applyBorder="1" applyAlignment="1">
      <alignment horizontal="right"/>
    </xf>
    <xf numFmtId="3" fontId="5" fillId="0" borderId="16" xfId="7" applyNumberFormat="1" applyFont="1" applyBorder="1" applyAlignment="1">
      <alignment horizontal="right"/>
    </xf>
    <xf numFmtId="166" fontId="5" fillId="4" borderId="27" xfId="7" applyNumberFormat="1" applyFont="1" applyFill="1" applyBorder="1" applyAlignment="1">
      <alignment horizontal="right"/>
    </xf>
    <xf numFmtId="166" fontId="5" fillId="6" borderId="9" xfId="7" applyNumberFormat="1" applyFont="1" applyFill="1" applyBorder="1" applyAlignment="1">
      <alignment horizontal="right"/>
    </xf>
    <xf numFmtId="3" fontId="5" fillId="4" borderId="27" xfId="7" applyNumberFormat="1" applyFont="1" applyFill="1" applyBorder="1" applyAlignment="1">
      <alignment horizontal="right"/>
    </xf>
    <xf numFmtId="3" fontId="5" fillId="4" borderId="31" xfId="7" applyNumberFormat="1" applyFont="1" applyFill="1" applyBorder="1" applyAlignment="1">
      <alignment horizontal="right"/>
    </xf>
    <xf numFmtId="3" fontId="5" fillId="4" borderId="1" xfId="7" applyNumberFormat="1" applyFont="1" applyFill="1" applyBorder="1" applyAlignment="1">
      <alignment horizontal="right"/>
    </xf>
    <xf numFmtId="167" fontId="5" fillId="4" borderId="28" xfId="7" applyNumberFormat="1" applyFont="1" applyFill="1" applyBorder="1" applyAlignment="1">
      <alignment horizontal="right"/>
    </xf>
    <xf numFmtId="167" fontId="5" fillId="4" borderId="5" xfId="7" applyNumberFormat="1" applyFont="1" applyFill="1" applyBorder="1" applyAlignment="1">
      <alignment horizontal="right"/>
    </xf>
    <xf numFmtId="167" fontId="5" fillId="4" borderId="29" xfId="7" applyNumberFormat="1" applyFont="1" applyFill="1" applyBorder="1" applyAlignment="1">
      <alignment horizontal="right"/>
    </xf>
    <xf numFmtId="167" fontId="5" fillId="4" borderId="3" xfId="7" applyNumberFormat="1" applyFont="1" applyFill="1" applyBorder="1" applyAlignment="1">
      <alignment horizontal="right"/>
    </xf>
    <xf numFmtId="167" fontId="5" fillId="0" borderId="28" xfId="7" applyNumberFormat="1" applyFont="1" applyBorder="1" applyAlignment="1">
      <alignment horizontal="right"/>
    </xf>
    <xf numFmtId="167" fontId="5" fillId="4" borderId="4" xfId="7" applyNumberFormat="1" applyFont="1" applyFill="1" applyBorder="1" applyAlignment="1">
      <alignment horizontal="right"/>
    </xf>
    <xf numFmtId="3" fontId="5" fillId="6" borderId="11" xfId="7" applyNumberFormat="1" applyFont="1" applyFill="1" applyBorder="1" applyAlignment="1" applyProtection="1">
      <alignment horizontal="right"/>
      <protection locked="0"/>
    </xf>
    <xf numFmtId="3" fontId="5" fillId="6" borderId="13" xfId="7" applyNumberFormat="1" applyFont="1" applyFill="1" applyBorder="1" applyAlignment="1" applyProtection="1">
      <alignment horizontal="right"/>
      <protection locked="0"/>
    </xf>
    <xf numFmtId="3" fontId="5" fillId="6" borderId="9" xfId="7" applyNumberFormat="1" applyFont="1" applyFill="1" applyBorder="1" applyAlignment="1" applyProtection="1">
      <alignment horizontal="right"/>
      <protection locked="0"/>
    </xf>
    <xf numFmtId="3" fontId="9" fillId="6" borderId="8" xfId="7" applyNumberFormat="1" applyFont="1" applyFill="1" applyBorder="1" applyAlignment="1" applyProtection="1">
      <alignment horizontal="right"/>
      <protection locked="0"/>
    </xf>
    <xf numFmtId="3" fontId="9" fillId="6" borderId="13" xfId="7" applyNumberFormat="1" applyFont="1" applyFill="1" applyBorder="1" applyAlignment="1" applyProtection="1">
      <alignment horizontal="right"/>
      <protection locked="0"/>
    </xf>
    <xf numFmtId="3" fontId="9" fillId="6" borderId="31" xfId="7" applyNumberFormat="1" applyFont="1" applyFill="1" applyBorder="1" applyAlignment="1" applyProtection="1">
      <alignment horizontal="right"/>
      <protection locked="0"/>
    </xf>
    <xf numFmtId="165" fontId="3" fillId="6" borderId="16" xfId="7" applyNumberFormat="1" applyFill="1" applyBorder="1" applyAlignment="1">
      <alignment horizontal="right"/>
    </xf>
    <xf numFmtId="2" fontId="3" fillId="6" borderId="9" xfId="7" applyNumberFormat="1" applyFill="1" applyBorder="1" applyAlignment="1">
      <alignment horizontal="right"/>
    </xf>
    <xf numFmtId="3" fontId="9" fillId="6" borderId="14" xfId="7" applyNumberFormat="1" applyFont="1" applyFill="1" applyBorder="1" applyAlignment="1">
      <alignment horizontal="right"/>
    </xf>
    <xf numFmtId="3" fontId="9" fillId="6" borderId="22" xfId="7" applyNumberFormat="1" applyFont="1" applyFill="1" applyBorder="1" applyAlignment="1">
      <alignment horizontal="right"/>
    </xf>
    <xf numFmtId="3" fontId="9" fillId="6" borderId="34" xfId="7" applyNumberFormat="1" applyFont="1" applyFill="1" applyBorder="1" applyAlignment="1">
      <alignment horizontal="right"/>
    </xf>
    <xf numFmtId="3" fontId="9" fillId="6" borderId="28" xfId="7" applyNumberFormat="1" applyFont="1" applyFill="1" applyBorder="1" applyAlignment="1">
      <alignment horizontal="right"/>
    </xf>
    <xf numFmtId="3" fontId="9" fillId="6" borderId="5" xfId="7" applyNumberFormat="1" applyFont="1" applyFill="1" applyBorder="1" applyAlignment="1">
      <alignment horizontal="right"/>
    </xf>
    <xf numFmtId="3" fontId="9" fillId="6" borderId="29" xfId="7" applyNumberFormat="1" applyFont="1" applyFill="1" applyBorder="1" applyAlignment="1">
      <alignment horizontal="right"/>
    </xf>
    <xf numFmtId="3" fontId="9" fillId="6" borderId="4" xfId="7" applyNumberFormat="1" applyFont="1" applyFill="1" applyBorder="1" applyAlignment="1">
      <alignment horizontal="right"/>
    </xf>
    <xf numFmtId="3" fontId="9" fillId="6" borderId="6" xfId="7" applyNumberFormat="1" applyFont="1" applyFill="1" applyBorder="1" applyAlignment="1">
      <alignment horizontal="right"/>
    </xf>
    <xf numFmtId="3" fontId="4" fillId="6" borderId="7" xfId="7" applyNumberFormat="1" applyFont="1" applyFill="1" applyBorder="1" applyAlignment="1">
      <alignment horizontal="right"/>
    </xf>
    <xf numFmtId="3" fontId="3" fillId="6" borderId="6" xfId="7" applyNumberFormat="1" applyFill="1" applyBorder="1" applyAlignment="1">
      <alignment horizontal="right"/>
    </xf>
    <xf numFmtId="3" fontId="5" fillId="0" borderId="26" xfId="7" applyNumberFormat="1" applyFont="1" applyBorder="1" applyAlignment="1">
      <alignment horizontal="right"/>
    </xf>
    <xf numFmtId="3" fontId="5" fillId="4" borderId="26" xfId="7" applyNumberFormat="1" applyFont="1" applyFill="1" applyBorder="1" applyAlignment="1">
      <alignment horizontal="right"/>
    </xf>
    <xf numFmtId="3" fontId="5" fillId="6" borderId="1" xfId="7" applyNumberFormat="1" applyFont="1" applyFill="1" applyBorder="1" applyAlignment="1">
      <alignment horizontal="right"/>
    </xf>
    <xf numFmtId="2" fontId="5" fillId="6" borderId="29" xfId="7" applyNumberFormat="1" applyFont="1" applyFill="1" applyBorder="1" applyAlignment="1">
      <alignment horizontal="right"/>
    </xf>
    <xf numFmtId="3" fontId="9" fillId="6" borderId="3" xfId="7" applyNumberFormat="1" applyFont="1" applyFill="1" applyBorder="1" applyAlignment="1">
      <alignment horizontal="right"/>
    </xf>
    <xf numFmtId="3" fontId="5" fillId="6" borderId="20" xfId="7" applyNumberFormat="1" applyFont="1" applyFill="1" applyBorder="1" applyAlignment="1" applyProtection="1">
      <alignment horizontal="right"/>
      <protection locked="0"/>
    </xf>
    <xf numFmtId="3" fontId="9" fillId="6" borderId="27" xfId="7" applyNumberFormat="1" applyFont="1" applyFill="1" applyBorder="1" applyAlignment="1" applyProtection="1">
      <alignment horizontal="right"/>
      <protection locked="0"/>
    </xf>
    <xf numFmtId="3" fontId="9" fillId="6" borderId="11" xfId="7" applyNumberFormat="1" applyFont="1" applyFill="1" applyBorder="1" applyAlignment="1" applyProtection="1">
      <alignment horizontal="right"/>
      <protection locked="0"/>
    </xf>
    <xf numFmtId="3" fontId="4" fillId="6" borderId="28" xfId="7" applyNumberFormat="1" applyFont="1" applyFill="1" applyBorder="1" applyAlignment="1" applyProtection="1">
      <alignment horizontal="right"/>
      <protection locked="0"/>
    </xf>
    <xf numFmtId="3" fontId="4" fillId="6" borderId="5" xfId="7" applyNumberFormat="1" applyFont="1" applyFill="1" applyBorder="1" applyAlignment="1" applyProtection="1">
      <alignment horizontal="right"/>
      <protection locked="0"/>
    </xf>
    <xf numFmtId="3" fontId="4" fillId="6" borderId="29" xfId="7" applyNumberFormat="1" applyFont="1" applyFill="1" applyBorder="1" applyAlignment="1" applyProtection="1">
      <alignment horizontal="right"/>
      <protection locked="0"/>
    </xf>
    <xf numFmtId="0" fontId="4" fillId="3" borderId="16" xfId="7" applyFont="1" applyFill="1" applyBorder="1" applyAlignment="1">
      <alignment horizontal="left" indent="1"/>
    </xf>
    <xf numFmtId="0" fontId="4" fillId="3" borderId="1" xfId="7" applyFont="1" applyFill="1" applyBorder="1" applyAlignment="1">
      <alignment horizontal="center"/>
    </xf>
    <xf numFmtId="0" fontId="4" fillId="3" borderId="2" xfId="7" applyFont="1" applyFill="1" applyBorder="1" applyAlignment="1">
      <alignment horizontal="center"/>
    </xf>
    <xf numFmtId="2" fontId="5" fillId="6" borderId="9" xfId="7" applyNumberFormat="1" applyFont="1" applyFill="1" applyBorder="1" applyAlignment="1">
      <alignment horizontal="right"/>
    </xf>
    <xf numFmtId="0" fontId="3" fillId="6" borderId="28" xfId="7" applyFill="1" applyBorder="1" applyAlignment="1">
      <alignment horizontal="right"/>
    </xf>
    <xf numFmtId="4" fontId="3" fillId="6" borderId="6" xfId="7" applyNumberFormat="1" applyFill="1" applyBorder="1" applyAlignment="1">
      <alignment horizontal="right"/>
    </xf>
    <xf numFmtId="3" fontId="3" fillId="6" borderId="28" xfId="7" applyNumberFormat="1" applyFill="1" applyBorder="1" applyAlignment="1">
      <alignment horizontal="right"/>
    </xf>
    <xf numFmtId="3" fontId="3" fillId="6" borderId="5" xfId="7" applyNumberFormat="1" applyFill="1" applyBorder="1" applyAlignment="1">
      <alignment horizontal="right"/>
    </xf>
    <xf numFmtId="3" fontId="3" fillId="6" borderId="29" xfId="7" applyNumberFormat="1" applyFill="1" applyBorder="1" applyAlignment="1">
      <alignment horizontal="right"/>
    </xf>
    <xf numFmtId="3" fontId="3" fillId="6" borderId="4" xfId="7" applyNumberFormat="1" applyFill="1" applyBorder="1" applyAlignment="1">
      <alignment horizontal="right"/>
    </xf>
    <xf numFmtId="3" fontId="5" fillId="6" borderId="7" xfId="7" applyNumberFormat="1" applyFont="1" applyFill="1" applyBorder="1" applyAlignment="1" applyProtection="1">
      <alignment horizontal="right"/>
      <protection locked="0"/>
    </xf>
    <xf numFmtId="3" fontId="4" fillId="6" borderId="11" xfId="7" applyNumberFormat="1" applyFont="1" applyFill="1" applyBorder="1" applyAlignment="1" applyProtection="1">
      <alignment horizontal="right"/>
      <protection locked="0"/>
    </xf>
    <xf numFmtId="3" fontId="4" fillId="6" borderId="13" xfId="7" applyNumberFormat="1" applyFont="1" applyFill="1" applyBorder="1" applyAlignment="1" applyProtection="1">
      <alignment horizontal="right"/>
      <protection locked="0"/>
    </xf>
    <xf numFmtId="3" fontId="4" fillId="6" borderId="9" xfId="7" applyNumberFormat="1" applyFont="1" applyFill="1" applyBorder="1" applyAlignment="1" applyProtection="1">
      <alignment horizontal="right"/>
      <protection locked="0"/>
    </xf>
    <xf numFmtId="3" fontId="3" fillId="6" borderId="11" xfId="7" applyNumberFormat="1" applyFill="1" applyBorder="1" applyAlignment="1" applyProtection="1">
      <alignment horizontal="right"/>
      <protection locked="0"/>
    </xf>
    <xf numFmtId="3" fontId="3" fillId="6" borderId="13" xfId="7" applyNumberFormat="1" applyFill="1" applyBorder="1" applyAlignment="1" applyProtection="1">
      <alignment horizontal="right"/>
      <protection locked="0"/>
    </xf>
    <xf numFmtId="3" fontId="3" fillId="6" borderId="9" xfId="7" applyNumberFormat="1" applyFill="1" applyBorder="1" applyAlignment="1" applyProtection="1">
      <alignment horizontal="right"/>
      <protection locked="0"/>
    </xf>
    <xf numFmtId="3" fontId="1" fillId="6" borderId="18" xfId="7" applyNumberFormat="1" applyFont="1" applyFill="1" applyBorder="1" applyAlignment="1">
      <alignment horizontal="right"/>
    </xf>
    <xf numFmtId="4" fontId="1" fillId="6" borderId="30" xfId="7" applyNumberFormat="1" applyFont="1" applyFill="1" applyBorder="1" applyAlignment="1">
      <alignment horizontal="right"/>
    </xf>
    <xf numFmtId="3" fontId="1" fillId="6" borderId="14" xfId="7" applyNumberFormat="1" applyFont="1" applyFill="1" applyBorder="1" applyAlignment="1">
      <alignment horizontal="right"/>
    </xf>
    <xf numFmtId="3" fontId="1" fillId="6" borderId="22" xfId="7" applyNumberFormat="1" applyFont="1" applyFill="1" applyBorder="1" applyAlignment="1">
      <alignment horizontal="right"/>
    </xf>
    <xf numFmtId="3" fontId="1" fillId="6" borderId="34" xfId="7" applyNumberFormat="1" applyFont="1" applyFill="1" applyBorder="1" applyAlignment="1">
      <alignment horizontal="right"/>
    </xf>
    <xf numFmtId="3" fontId="1" fillId="6" borderId="10" xfId="7" applyNumberFormat="1" applyFont="1" applyFill="1" applyBorder="1" applyAlignment="1">
      <alignment horizontal="right"/>
    </xf>
    <xf numFmtId="3" fontId="1" fillId="6" borderId="30" xfId="7" applyNumberFormat="1" applyFont="1" applyFill="1" applyBorder="1" applyAlignment="1">
      <alignment horizontal="right"/>
    </xf>
    <xf numFmtId="3" fontId="1" fillId="6" borderId="12" xfId="7" applyNumberFormat="1" applyFont="1" applyFill="1" applyBorder="1" applyAlignment="1">
      <alignment horizontal="right"/>
    </xf>
    <xf numFmtId="3" fontId="5" fillId="0" borderId="14" xfId="7" applyNumberFormat="1" applyFont="1" applyBorder="1" applyAlignment="1">
      <alignment horizontal="right"/>
    </xf>
    <xf numFmtId="3" fontId="5" fillId="0" borderId="22" xfId="7" applyNumberFormat="1" applyFont="1" applyBorder="1" applyAlignment="1">
      <alignment horizontal="right"/>
    </xf>
    <xf numFmtId="3" fontId="5" fillId="0" borderId="34" xfId="7" applyNumberFormat="1" applyFont="1" applyBorder="1" applyAlignment="1">
      <alignment horizontal="right"/>
    </xf>
    <xf numFmtId="3" fontId="5" fillId="0" borderId="28" xfId="7" applyNumberFormat="1" applyFont="1" applyBorder="1" applyAlignment="1">
      <alignment horizontal="right"/>
    </xf>
    <xf numFmtId="3" fontId="5" fillId="0" borderId="5" xfId="7" applyNumberFormat="1" applyFont="1" applyBorder="1" applyAlignment="1">
      <alignment horizontal="right"/>
    </xf>
    <xf numFmtId="3" fontId="5" fillId="0" borderId="29" xfId="7" applyNumberFormat="1" applyFont="1" applyBorder="1" applyAlignment="1">
      <alignment horizontal="right"/>
    </xf>
    <xf numFmtId="3" fontId="5" fillId="0" borderId="4" xfId="7" applyNumberFormat="1" applyFont="1" applyBorder="1" applyAlignment="1">
      <alignment horizontal="right"/>
    </xf>
    <xf numFmtId="3" fontId="5" fillId="0" borderId="6" xfId="7" applyNumberFormat="1" applyFont="1" applyBorder="1" applyAlignment="1">
      <alignment horizontal="right"/>
    </xf>
    <xf numFmtId="3" fontId="5" fillId="0" borderId="18" xfId="7" applyNumberFormat="1" applyFont="1" applyBorder="1" applyAlignment="1">
      <alignment horizontal="right"/>
    </xf>
    <xf numFmtId="4" fontId="5" fillId="0" borderId="30" xfId="7" applyNumberFormat="1" applyFont="1" applyBorder="1" applyAlignment="1">
      <alignment horizontal="right"/>
    </xf>
    <xf numFmtId="3" fontId="5" fillId="4" borderId="35" xfId="7" applyNumberFormat="1" applyFont="1" applyFill="1" applyBorder="1" applyAlignment="1">
      <alignment horizontal="right"/>
    </xf>
    <xf numFmtId="3" fontId="5" fillId="4" borderId="32" xfId="7" applyNumberFormat="1" applyFont="1" applyFill="1" applyBorder="1" applyAlignment="1">
      <alignment horizontal="right"/>
    </xf>
    <xf numFmtId="3" fontId="5" fillId="4" borderId="33" xfId="7" applyNumberFormat="1" applyFont="1" applyFill="1" applyBorder="1" applyAlignment="1">
      <alignment horizontal="right"/>
    </xf>
    <xf numFmtId="3" fontId="3" fillId="6" borderId="28" xfId="7" applyNumberFormat="1" applyFill="1" applyBorder="1" applyAlignment="1" applyProtection="1">
      <alignment horizontal="right"/>
      <protection locked="0"/>
    </xf>
    <xf numFmtId="3" fontId="3" fillId="6" borderId="29" xfId="7" applyNumberFormat="1" applyFill="1" applyBorder="1" applyAlignment="1" applyProtection="1">
      <alignment horizontal="right"/>
      <protection locked="0"/>
    </xf>
    <xf numFmtId="0" fontId="3" fillId="0" borderId="0" xfId="7" applyAlignment="1">
      <alignment horizontal="right"/>
    </xf>
    <xf numFmtId="0" fontId="14" fillId="0" borderId="0" xfId="7" applyFont="1" applyAlignment="1">
      <alignment horizontal="right"/>
    </xf>
    <xf numFmtId="0" fontId="3" fillId="0" borderId="0" xfId="7" applyAlignment="1">
      <alignment horizontal="right"/>
    </xf>
    <xf numFmtId="3" fontId="5" fillId="3" borderId="24" xfId="7" applyNumberFormat="1" applyFont="1" applyFill="1" applyBorder="1" applyAlignment="1">
      <alignment horizontal="center"/>
    </xf>
    <xf numFmtId="0" fontId="3" fillId="0" borderId="25" xfId="7" applyBorder="1"/>
    <xf numFmtId="0" fontId="3" fillId="0" borderId="26" xfId="7" applyBorder="1"/>
    <xf numFmtId="0" fontId="18" fillId="5" borderId="24" xfId="7" applyFont="1" applyFill="1" applyBorder="1" applyAlignment="1">
      <alignment horizontal="left" vertical="center" indent="1"/>
    </xf>
    <xf numFmtId="0" fontId="17" fillId="5" borderId="25" xfId="0" applyFont="1" applyFill="1" applyBorder="1" applyAlignment="1">
      <alignment horizontal="left" vertical="center" indent="1"/>
    </xf>
    <xf numFmtId="0" fontId="17" fillId="5" borderId="26" xfId="0" applyFont="1" applyFill="1" applyBorder="1" applyAlignment="1">
      <alignment horizontal="left" vertical="center" indent="1"/>
    </xf>
    <xf numFmtId="0" fontId="4" fillId="0" borderId="25" xfId="7" applyFont="1" applyBorder="1"/>
    <xf numFmtId="0" fontId="4" fillId="0" borderId="26" xfId="7" applyFont="1" applyBorder="1"/>
    <xf numFmtId="3" fontId="4" fillId="3" borderId="7" xfId="7" applyNumberFormat="1" applyFont="1" applyFill="1" applyBorder="1" applyAlignment="1">
      <alignment horizontal="center"/>
    </xf>
    <xf numFmtId="3" fontId="4" fillId="3" borderId="19" xfId="7" applyNumberFormat="1" applyFont="1" applyFill="1" applyBorder="1" applyAlignment="1">
      <alignment horizontal="center"/>
    </xf>
    <xf numFmtId="0" fontId="4" fillId="3" borderId="3" xfId="7" applyFont="1" applyFill="1" applyBorder="1" applyAlignment="1">
      <alignment horizontal="center"/>
    </xf>
    <xf numFmtId="166" fontId="4" fillId="0" borderId="1" xfId="7" applyNumberFormat="1" applyFont="1" applyBorder="1" applyAlignment="1">
      <alignment horizontal="center"/>
    </xf>
    <xf numFmtId="165" fontId="4" fillId="6" borderId="16" xfId="7" applyNumberFormat="1" applyFont="1" applyFill="1" applyBorder="1" applyAlignment="1">
      <alignment horizontal="right"/>
    </xf>
    <xf numFmtId="3" fontId="4" fillId="6" borderId="0" xfId="7" applyNumberFormat="1" applyFont="1" applyFill="1" applyAlignment="1" applyProtection="1">
      <alignment horizontal="right"/>
      <protection locked="0"/>
    </xf>
    <xf numFmtId="3" fontId="4" fillId="6" borderId="1" xfId="7" applyNumberFormat="1" applyFont="1" applyFill="1" applyBorder="1" applyAlignment="1" applyProtection="1">
      <alignment horizontal="right"/>
      <protection locked="0"/>
    </xf>
    <xf numFmtId="3" fontId="4" fillId="6" borderId="23" xfId="7" applyNumberFormat="1" applyFont="1" applyFill="1" applyBorder="1" applyAlignment="1" applyProtection="1">
      <alignment horizontal="right"/>
      <protection locked="0"/>
    </xf>
    <xf numFmtId="0" fontId="4" fillId="6" borderId="28" xfId="7" applyFont="1" applyFill="1" applyBorder="1" applyAlignment="1">
      <alignment horizontal="right"/>
    </xf>
    <xf numFmtId="3" fontId="5" fillId="6" borderId="18" xfId="7" applyNumberFormat="1" applyFont="1" applyFill="1" applyBorder="1" applyAlignment="1">
      <alignment horizontal="right"/>
    </xf>
    <xf numFmtId="166" fontId="4" fillId="0" borderId="29" xfId="7" applyNumberFormat="1" applyFont="1" applyBorder="1" applyAlignment="1">
      <alignment horizontal="center"/>
    </xf>
    <xf numFmtId="2" fontId="4" fillId="6" borderId="9" xfId="7" applyNumberFormat="1" applyFont="1" applyFill="1" applyBorder="1" applyAlignment="1">
      <alignment horizontal="right"/>
    </xf>
    <xf numFmtId="2" fontId="4" fillId="6" borderId="33" xfId="7" applyNumberFormat="1" applyFont="1" applyFill="1" applyBorder="1" applyAlignment="1" applyProtection="1">
      <alignment horizontal="right"/>
      <protection locked="0"/>
    </xf>
    <xf numFmtId="2" fontId="4" fillId="6" borderId="29" xfId="7" applyNumberFormat="1" applyFont="1" applyFill="1" applyBorder="1" applyAlignment="1" applyProtection="1">
      <alignment horizontal="right"/>
      <protection locked="0"/>
    </xf>
    <xf numFmtId="4" fontId="4" fillId="6" borderId="6" xfId="7" applyNumberFormat="1" applyFont="1" applyFill="1" applyBorder="1" applyAlignment="1">
      <alignment horizontal="right"/>
    </xf>
    <xf numFmtId="4" fontId="5" fillId="6" borderId="30" xfId="7" applyNumberFormat="1" applyFont="1" applyFill="1" applyBorder="1" applyAlignment="1">
      <alignment horizontal="right"/>
    </xf>
    <xf numFmtId="3" fontId="3" fillId="6" borderId="13" xfId="7" applyNumberFormat="1" applyFill="1" applyBorder="1" applyAlignment="1">
      <alignment horizontal="right"/>
    </xf>
    <xf numFmtId="3" fontId="9" fillId="0" borderId="14" xfId="7" applyNumberFormat="1" applyFont="1" applyBorder="1" applyAlignment="1">
      <alignment horizontal="right"/>
    </xf>
    <xf numFmtId="3" fontId="3" fillId="6" borderId="27" xfId="7" applyNumberFormat="1" applyFill="1" applyBorder="1" applyAlignment="1">
      <alignment horizontal="right"/>
    </xf>
    <xf numFmtId="3" fontId="9" fillId="0" borderId="22" xfId="7" applyNumberFormat="1" applyFont="1" applyBorder="1" applyAlignment="1">
      <alignment horizontal="right"/>
    </xf>
    <xf numFmtId="3" fontId="3" fillId="6" borderId="0" xfId="7" applyNumberFormat="1" applyFill="1" applyAlignment="1">
      <alignment horizontal="right"/>
    </xf>
    <xf numFmtId="3" fontId="3" fillId="6" borderId="32" xfId="7" applyNumberFormat="1" applyFill="1" applyBorder="1" applyAlignment="1">
      <alignment horizontal="right"/>
    </xf>
    <xf numFmtId="3" fontId="9" fillId="0" borderId="34" xfId="7" applyNumberFormat="1" applyFont="1" applyBorder="1" applyAlignment="1">
      <alignment horizontal="right"/>
    </xf>
    <xf numFmtId="3" fontId="3" fillId="6" borderId="11" xfId="7" applyNumberFormat="1" applyFill="1" applyBorder="1" applyAlignment="1">
      <alignment horizontal="right"/>
    </xf>
    <xf numFmtId="3" fontId="5" fillId="6" borderId="28" xfId="7" applyNumberFormat="1" applyFont="1" applyFill="1" applyBorder="1" applyAlignment="1" applyProtection="1">
      <alignment horizontal="right"/>
      <protection locked="0"/>
    </xf>
    <xf numFmtId="3" fontId="4" fillId="6" borderId="35" xfId="7" applyNumberFormat="1" applyFont="1" applyFill="1" applyBorder="1" applyAlignment="1" applyProtection="1">
      <alignment horizontal="right"/>
      <protection locked="0"/>
    </xf>
    <xf numFmtId="3" fontId="9" fillId="6" borderId="10" xfId="7" applyNumberFormat="1" applyFont="1" applyFill="1" applyBorder="1" applyAlignment="1">
      <alignment horizontal="right"/>
    </xf>
    <xf numFmtId="3" fontId="9" fillId="0" borderId="28" xfId="7" applyNumberFormat="1" applyFont="1" applyBorder="1" applyAlignment="1">
      <alignment horizontal="right"/>
    </xf>
    <xf numFmtId="3" fontId="5" fillId="6" borderId="5" xfId="7" applyNumberFormat="1" applyFont="1" applyFill="1" applyBorder="1" applyAlignment="1" applyProtection="1">
      <alignment horizontal="right"/>
      <protection locked="0"/>
    </xf>
    <xf numFmtId="3" fontId="4" fillId="6" borderId="32" xfId="7" applyNumberFormat="1" applyFont="1" applyFill="1" applyBorder="1" applyAlignment="1" applyProtection="1">
      <alignment horizontal="right"/>
      <protection locked="0"/>
    </xf>
    <xf numFmtId="3" fontId="9" fillId="0" borderId="5" xfId="7" applyNumberFormat="1" applyFont="1" applyBorder="1" applyAlignment="1">
      <alignment horizontal="right"/>
    </xf>
    <xf numFmtId="3" fontId="3" fillId="6" borderId="20" xfId="7" applyNumberFormat="1" applyFill="1" applyBorder="1" applyAlignment="1">
      <alignment horizontal="right"/>
    </xf>
    <xf numFmtId="3" fontId="5" fillId="6" borderId="2" xfId="7" applyNumberFormat="1" applyFont="1" applyFill="1" applyBorder="1" applyAlignment="1" applyProtection="1">
      <alignment horizontal="right"/>
      <protection locked="0"/>
    </xf>
    <xf numFmtId="3" fontId="4" fillId="6" borderId="19" xfId="7" applyNumberFormat="1" applyFont="1" applyFill="1" applyBorder="1" applyAlignment="1" applyProtection="1">
      <alignment horizontal="right"/>
      <protection locked="0"/>
    </xf>
    <xf numFmtId="3" fontId="9" fillId="6" borderId="30" xfId="7" applyNumberFormat="1" applyFont="1" applyFill="1" applyBorder="1" applyAlignment="1">
      <alignment horizontal="right"/>
    </xf>
    <xf numFmtId="3" fontId="9" fillId="0" borderId="29" xfId="7" applyNumberFormat="1" applyFont="1" applyBorder="1" applyAlignment="1">
      <alignment horizontal="right"/>
    </xf>
    <xf numFmtId="3" fontId="9" fillId="6" borderId="4" xfId="7" applyNumberFormat="1" applyFont="1" applyFill="1" applyBorder="1" applyAlignment="1" applyProtection="1">
      <alignment horizontal="right"/>
      <protection locked="0"/>
    </xf>
    <xf numFmtId="3" fontId="3" fillId="6" borderId="36" xfId="7" applyNumberFormat="1" applyFill="1" applyBorder="1" applyAlignment="1" applyProtection="1">
      <alignment horizontal="right"/>
      <protection locked="0"/>
    </xf>
    <xf numFmtId="3" fontId="9" fillId="6" borderId="12" xfId="7" applyNumberFormat="1" applyFont="1" applyFill="1" applyBorder="1" applyAlignment="1">
      <alignment horizontal="right"/>
    </xf>
    <xf numFmtId="3" fontId="9" fillId="0" borderId="4" xfId="7" applyNumberFormat="1" applyFont="1" applyBorder="1" applyAlignment="1">
      <alignment horizontal="right"/>
    </xf>
    <xf numFmtId="3" fontId="9" fillId="6" borderId="5" xfId="7" applyNumberFormat="1" applyFont="1" applyFill="1" applyBorder="1" applyAlignment="1" applyProtection="1">
      <alignment horizontal="right"/>
      <protection locked="0"/>
    </xf>
    <xf numFmtId="3" fontId="9" fillId="6" borderId="3" xfId="7" applyNumberFormat="1" applyFont="1" applyFill="1" applyBorder="1" applyAlignment="1" applyProtection="1">
      <alignment horizontal="right"/>
      <protection locked="0"/>
    </xf>
    <xf numFmtId="3" fontId="9" fillId="0" borderId="6" xfId="7" applyNumberFormat="1" applyFont="1" applyBorder="1" applyAlignment="1">
      <alignment horizontal="right"/>
    </xf>
    <xf numFmtId="3" fontId="5" fillId="6" borderId="16" xfId="7" applyNumberFormat="1" applyFont="1" applyFill="1" applyBorder="1" applyAlignment="1">
      <alignment horizontal="right"/>
    </xf>
    <xf numFmtId="3" fontId="3" fillId="6" borderId="8" xfId="7" applyNumberFormat="1" applyFill="1" applyBorder="1" applyAlignment="1">
      <alignment horizontal="right"/>
    </xf>
    <xf numFmtId="3" fontId="9" fillId="6" borderId="28" xfId="7" applyNumberFormat="1" applyFont="1" applyFill="1" applyBorder="1" applyAlignment="1" applyProtection="1">
      <alignment horizontal="right"/>
      <protection locked="0"/>
    </xf>
    <xf numFmtId="3" fontId="3" fillId="6" borderId="4" xfId="7" applyNumberFormat="1" applyFill="1" applyBorder="1" applyAlignment="1" applyProtection="1">
      <alignment horizontal="right"/>
      <protection locked="0"/>
    </xf>
    <xf numFmtId="3" fontId="5" fillId="6" borderId="34" xfId="7" applyNumberFormat="1" applyFont="1" applyFill="1" applyBorder="1" applyAlignment="1">
      <alignment horizontal="right"/>
    </xf>
    <xf numFmtId="3" fontId="3" fillId="0" borderId="3" xfId="7" applyNumberFormat="1" applyBorder="1" applyAlignment="1" applyProtection="1">
      <alignment horizontal="right"/>
      <protection locked="0"/>
    </xf>
    <xf numFmtId="3" fontId="4" fillId="6" borderId="31" xfId="7" applyNumberFormat="1" applyFont="1" applyFill="1" applyBorder="1" applyAlignment="1" applyProtection="1">
      <alignment horizontal="right"/>
      <protection locked="0"/>
    </xf>
    <xf numFmtId="3" fontId="4" fillId="6" borderId="24" xfId="7" applyNumberFormat="1" applyFont="1" applyFill="1" applyBorder="1" applyAlignment="1" applyProtection="1">
      <alignment horizontal="right"/>
      <protection locked="0"/>
    </xf>
    <xf numFmtId="3" fontId="4" fillId="6" borderId="7" xfId="7" applyNumberFormat="1" applyFont="1" applyFill="1" applyBorder="1" applyAlignment="1" applyProtection="1">
      <alignment horizontal="right"/>
      <protection locked="0"/>
    </xf>
    <xf numFmtId="3" fontId="3" fillId="6" borderId="8" xfId="7" applyNumberFormat="1" applyFill="1" applyBorder="1" applyAlignment="1" applyProtection="1">
      <alignment horizontal="right"/>
      <protection locked="0"/>
    </xf>
    <xf numFmtId="3" fontId="5" fillId="6" borderId="19" xfId="7" applyNumberFormat="1" applyFont="1" applyFill="1" applyBorder="1" applyAlignment="1">
      <alignment horizontal="right"/>
    </xf>
    <xf numFmtId="3" fontId="5" fillId="6" borderId="20" xfId="7" applyNumberFormat="1" applyFont="1" applyFill="1" applyBorder="1" applyAlignment="1">
      <alignment horizontal="right"/>
    </xf>
    <xf numFmtId="3" fontId="5" fillId="0" borderId="1" xfId="7" applyNumberFormat="1" applyFont="1" applyBorder="1" applyAlignment="1">
      <alignment horizontal="right"/>
    </xf>
    <xf numFmtId="2" fontId="5" fillId="0" borderId="29" xfId="7" applyNumberFormat="1" applyFont="1" applyBorder="1" applyAlignment="1">
      <alignment horizontal="right"/>
    </xf>
    <xf numFmtId="3" fontId="5" fillId="6" borderId="2" xfId="7" applyNumberFormat="1" applyFont="1" applyFill="1" applyBorder="1" applyAlignment="1">
      <alignment horizontal="right"/>
    </xf>
    <xf numFmtId="0" fontId="0" fillId="0" borderId="0" xfId="0"/>
    <xf numFmtId="0" fontId="24" fillId="0" borderId="0" xfId="1" applyFont="1" applyAlignment="1" applyProtection="1">
      <alignment horizontal="right"/>
    </xf>
    <xf numFmtId="0" fontId="23" fillId="0" borderId="0" xfId="7" applyFont="1"/>
    <xf numFmtId="0" fontId="23" fillId="0" borderId="0" xfId="7" applyFont="1" applyAlignment="1">
      <alignment horizontal="left" indent="1"/>
    </xf>
    <xf numFmtId="0" fontId="23" fillId="0" borderId="0" xfId="7" applyFont="1" applyAlignment="1">
      <alignment horizontal="center"/>
    </xf>
    <xf numFmtId="3" fontId="23" fillId="0" borderId="0" xfId="7" applyNumberFormat="1" applyFont="1"/>
    <xf numFmtId="0" fontId="23" fillId="7" borderId="0" xfId="0" applyFont="1" applyFill="1" applyAlignment="1" applyProtection="1">
      <alignment horizontal="right" wrapText="1"/>
      <protection locked="0"/>
    </xf>
    <xf numFmtId="0" fontId="25" fillId="0" borderId="0" xfId="7" applyFont="1" applyAlignment="1">
      <alignment horizontal="left" indent="1"/>
    </xf>
    <xf numFmtId="3" fontId="26" fillId="0" borderId="0" xfId="7" applyNumberFormat="1" applyFont="1"/>
    <xf numFmtId="0" fontId="27" fillId="0" borderId="0" xfId="7" applyFont="1" applyAlignment="1">
      <alignment horizontal="left" indent="1"/>
    </xf>
    <xf numFmtId="0" fontId="26" fillId="0" borderId="0" xfId="7" applyFont="1" applyAlignment="1">
      <alignment horizontal="left" indent="1"/>
    </xf>
    <xf numFmtId="0" fontId="28" fillId="0" borderId="0" xfId="7" applyFont="1" applyAlignment="1">
      <alignment horizontal="left" indent="1"/>
    </xf>
    <xf numFmtId="0" fontId="29" fillId="0" borderId="0" xfId="7" applyFont="1" applyAlignment="1">
      <alignment horizontal="center"/>
    </xf>
    <xf numFmtId="0" fontId="30" fillId="8" borderId="37" xfId="7" applyFont="1" applyFill="1" applyBorder="1" applyAlignment="1">
      <alignment horizontal="left" vertical="center" indent="1"/>
    </xf>
    <xf numFmtId="0" fontId="31" fillId="8" borderId="38" xfId="7" applyFont="1" applyFill="1" applyBorder="1" applyAlignment="1">
      <alignment horizontal="left" indent="1"/>
    </xf>
    <xf numFmtId="0" fontId="31" fillId="8" borderId="39" xfId="7" applyFont="1" applyFill="1" applyBorder="1" applyAlignment="1">
      <alignment horizontal="center"/>
    </xf>
    <xf numFmtId="0" fontId="31" fillId="8" borderId="15" xfId="7" applyFont="1" applyFill="1" applyBorder="1"/>
    <xf numFmtId="0" fontId="26" fillId="9" borderId="39" xfId="7" applyFont="1" applyFill="1" applyBorder="1" applyAlignment="1">
      <alignment horizontal="center"/>
    </xf>
    <xf numFmtId="0" fontId="26" fillId="9" borderId="40" xfId="7" applyFont="1" applyFill="1" applyBorder="1" applyAlignment="1">
      <alignment horizontal="center"/>
    </xf>
    <xf numFmtId="3" fontId="26" fillId="8" borderId="37" xfId="7" applyNumberFormat="1" applyFont="1" applyFill="1" applyBorder="1" applyAlignment="1">
      <alignment horizontal="center"/>
    </xf>
    <xf numFmtId="0" fontId="32" fillId="8" borderId="41" xfId="7" applyFont="1" applyFill="1" applyBorder="1" applyAlignment="1">
      <alignment horizontal="left" indent="1"/>
    </xf>
    <xf numFmtId="0" fontId="31" fillId="8" borderId="42" xfId="7" applyFont="1" applyFill="1" applyBorder="1" applyAlignment="1">
      <alignment horizontal="center"/>
    </xf>
    <xf numFmtId="0" fontId="31" fillId="8" borderId="43" xfId="7" applyFont="1" applyFill="1" applyBorder="1" applyAlignment="1">
      <alignment horizontal="center"/>
    </xf>
    <xf numFmtId="0" fontId="26" fillId="9" borderId="42" xfId="7" applyFont="1" applyFill="1" applyBorder="1" applyAlignment="1">
      <alignment horizontal="center"/>
    </xf>
    <xf numFmtId="0" fontId="26" fillId="9" borderId="43" xfId="7" applyFont="1" applyFill="1" applyBorder="1" applyAlignment="1">
      <alignment horizontal="center"/>
    </xf>
    <xf numFmtId="3" fontId="26" fillId="8" borderId="36" xfId="7" applyNumberFormat="1" applyFont="1" applyFill="1" applyBorder="1" applyAlignment="1">
      <alignment horizontal="center"/>
    </xf>
    <xf numFmtId="3" fontId="31" fillId="8" borderId="37" xfId="7" applyNumberFormat="1" applyFont="1" applyFill="1" applyBorder="1" applyAlignment="1">
      <alignment horizontal="center"/>
    </xf>
    <xf numFmtId="3" fontId="31" fillId="8" borderId="36" xfId="7" applyNumberFormat="1" applyFont="1" applyFill="1" applyBorder="1" applyAlignment="1">
      <alignment horizontal="center"/>
    </xf>
    <xf numFmtId="0" fontId="31" fillId="8" borderId="44" xfId="7" applyFont="1" applyFill="1" applyBorder="1" applyAlignment="1">
      <alignment horizontal="center"/>
    </xf>
    <xf numFmtId="0" fontId="32" fillId="0" borderId="45" xfId="7" applyFont="1" applyBorder="1" applyAlignment="1">
      <alignment horizontal="left" indent="1"/>
    </xf>
    <xf numFmtId="166" fontId="23" fillId="0" borderId="39" xfId="7" applyNumberFormat="1" applyFont="1" applyBorder="1" applyAlignment="1">
      <alignment horizontal="center"/>
    </xf>
    <xf numFmtId="165" fontId="31" fillId="9" borderId="38" xfId="7" applyNumberFormat="1" applyFont="1" applyFill="1" applyBorder="1" applyAlignment="1">
      <alignment horizontal="right"/>
    </xf>
    <xf numFmtId="3" fontId="26" fillId="9" borderId="41" xfId="7" applyNumberFormat="1" applyFont="1" applyFill="1" applyBorder="1" applyAlignment="1">
      <alignment horizontal="right"/>
    </xf>
    <xf numFmtId="3" fontId="26" fillId="0" borderId="41" xfId="7" applyNumberFormat="1" applyFont="1" applyBorder="1" applyAlignment="1">
      <alignment horizontal="right"/>
    </xf>
    <xf numFmtId="3" fontId="26" fillId="9" borderId="39" xfId="7" applyNumberFormat="1" applyFont="1" applyFill="1" applyBorder="1" applyAlignment="1">
      <alignment horizontal="right"/>
    </xf>
    <xf numFmtId="3" fontId="31" fillId="9" borderId="0" xfId="7" applyNumberFormat="1" applyFont="1" applyFill="1" applyAlignment="1" applyProtection="1">
      <alignment horizontal="right"/>
      <protection locked="0"/>
    </xf>
    <xf numFmtId="3" fontId="31" fillId="9" borderId="39" xfId="7" applyNumberFormat="1" applyFont="1" applyFill="1" applyBorder="1" applyAlignment="1" applyProtection="1">
      <alignment horizontal="right"/>
      <protection locked="0"/>
    </xf>
    <xf numFmtId="3" fontId="31" fillId="9" borderId="23" xfId="7" applyNumberFormat="1" applyFont="1" applyFill="1" applyBorder="1" applyAlignment="1" applyProtection="1">
      <alignment horizontal="right"/>
      <protection locked="0"/>
    </xf>
    <xf numFmtId="166" fontId="26" fillId="9" borderId="45" xfId="7" applyNumberFormat="1" applyFont="1" applyFill="1" applyBorder="1" applyAlignment="1">
      <alignment horizontal="right"/>
    </xf>
    <xf numFmtId="0" fontId="23" fillId="0" borderId="0" xfId="7" applyFont="1" applyAlignment="1">
      <alignment horizontal="right"/>
    </xf>
    <xf numFmtId="0" fontId="31" fillId="9" borderId="37" xfId="7" applyFont="1" applyFill="1" applyBorder="1" applyAlignment="1">
      <alignment horizontal="right"/>
    </xf>
    <xf numFmtId="3" fontId="26" fillId="9" borderId="40" xfId="7" applyNumberFormat="1" applyFont="1" applyFill="1" applyBorder="1" applyAlignment="1">
      <alignment horizontal="right"/>
    </xf>
    <xf numFmtId="3" fontId="26" fillId="0" borderId="40" xfId="7" applyNumberFormat="1" applyFont="1" applyBorder="1" applyAlignment="1">
      <alignment horizontal="right"/>
    </xf>
    <xf numFmtId="0" fontId="32" fillId="0" borderId="46" xfId="7" applyFont="1" applyBorder="1" applyAlignment="1">
      <alignment horizontal="left" indent="1"/>
    </xf>
    <xf numFmtId="166" fontId="23" fillId="0" borderId="37" xfId="7" applyNumberFormat="1" applyFont="1" applyBorder="1" applyAlignment="1">
      <alignment horizontal="center"/>
    </xf>
    <xf numFmtId="2" fontId="31" fillId="9" borderId="46" xfId="7" applyNumberFormat="1" applyFont="1" applyFill="1" applyBorder="1" applyAlignment="1">
      <alignment horizontal="right"/>
    </xf>
    <xf numFmtId="2" fontId="26" fillId="9" borderId="46" xfId="7" applyNumberFormat="1" applyFont="1" applyFill="1" applyBorder="1" applyAlignment="1">
      <alignment horizontal="right"/>
    </xf>
    <xf numFmtId="2" fontId="26" fillId="0" borderId="46" xfId="7" applyNumberFormat="1" applyFont="1" applyBorder="1" applyAlignment="1">
      <alignment horizontal="right"/>
    </xf>
    <xf numFmtId="2" fontId="26" fillId="9" borderId="37" xfId="7" applyNumberFormat="1" applyFont="1" applyFill="1" applyBorder="1" applyAlignment="1">
      <alignment horizontal="right"/>
    </xf>
    <xf numFmtId="2" fontId="31" fillId="9" borderId="32" xfId="7" applyNumberFormat="1" applyFont="1" applyFill="1" applyBorder="1" applyAlignment="1" applyProtection="1">
      <alignment horizontal="right"/>
      <protection locked="0"/>
    </xf>
    <xf numFmtId="2" fontId="31" fillId="9" borderId="37" xfId="7" applyNumberFormat="1" applyFont="1" applyFill="1" applyBorder="1" applyAlignment="1" applyProtection="1">
      <alignment horizontal="right"/>
      <protection locked="0"/>
    </xf>
    <xf numFmtId="166" fontId="26" fillId="9" borderId="46" xfId="7" applyNumberFormat="1" applyFont="1" applyFill="1" applyBorder="1" applyAlignment="1">
      <alignment horizontal="right"/>
    </xf>
    <xf numFmtId="3" fontId="26" fillId="9" borderId="37" xfId="7" applyNumberFormat="1" applyFont="1" applyFill="1" applyBorder="1" applyAlignment="1">
      <alignment horizontal="right"/>
    </xf>
    <xf numFmtId="4" fontId="31" fillId="9" borderId="39" xfId="7" applyNumberFormat="1" applyFont="1" applyFill="1" applyBorder="1" applyAlignment="1">
      <alignment horizontal="right"/>
    </xf>
    <xf numFmtId="4" fontId="26" fillId="9" borderId="47" xfId="7" applyNumberFormat="1" applyFont="1" applyFill="1" applyBorder="1" applyAlignment="1">
      <alignment horizontal="right"/>
    </xf>
    <xf numFmtId="4" fontId="26" fillId="0" borderId="47" xfId="7" applyNumberFormat="1" applyFont="1" applyBorder="1" applyAlignment="1">
      <alignment horizontal="right"/>
    </xf>
    <xf numFmtId="0" fontId="32" fillId="0" borderId="41" xfId="7" applyFont="1" applyBorder="1" applyAlignment="1">
      <alignment horizontal="left" indent="1"/>
    </xf>
    <xf numFmtId="3" fontId="23" fillId="0" borderId="37" xfId="7" applyNumberFormat="1" applyFont="1" applyBorder="1" applyAlignment="1">
      <alignment horizontal="center"/>
    </xf>
    <xf numFmtId="3" fontId="23" fillId="9" borderId="46" xfId="7" applyNumberFormat="1" applyFont="1" applyFill="1" applyBorder="1" applyAlignment="1">
      <alignment horizontal="right"/>
    </xf>
    <xf numFmtId="3" fontId="33" fillId="9" borderId="42" xfId="7" applyNumberFormat="1" applyFont="1" applyFill="1" applyBorder="1" applyAlignment="1">
      <alignment horizontal="right"/>
    </xf>
    <xf numFmtId="3" fontId="23" fillId="9" borderId="32" xfId="7" applyNumberFormat="1" applyFont="1" applyFill="1" applyBorder="1" applyAlignment="1" applyProtection="1">
      <alignment horizontal="right"/>
      <protection locked="0"/>
    </xf>
    <xf numFmtId="3" fontId="23" fillId="9" borderId="37" xfId="7" applyNumberFormat="1" applyFont="1" applyFill="1" applyBorder="1" applyAlignment="1" applyProtection="1">
      <alignment horizontal="right"/>
      <protection locked="0"/>
    </xf>
    <xf numFmtId="3" fontId="26" fillId="9" borderId="46" xfId="7" applyNumberFormat="1" applyFont="1" applyFill="1" applyBorder="1" applyAlignment="1">
      <alignment horizontal="right"/>
    </xf>
    <xf numFmtId="3" fontId="23" fillId="9" borderId="37" xfId="7" applyNumberFormat="1" applyFont="1" applyFill="1" applyBorder="1" applyAlignment="1">
      <alignment horizontal="right"/>
    </xf>
    <xf numFmtId="3" fontId="33" fillId="9" borderId="47" xfId="7" applyNumberFormat="1" applyFont="1" applyFill="1" applyBorder="1" applyAlignment="1">
      <alignment horizontal="right"/>
    </xf>
    <xf numFmtId="3" fontId="33" fillId="0" borderId="47" xfId="7" applyNumberFormat="1" applyFont="1" applyBorder="1" applyAlignment="1">
      <alignment horizontal="right"/>
    </xf>
    <xf numFmtId="3" fontId="33" fillId="9" borderId="37" xfId="7" applyNumberFormat="1" applyFont="1" applyFill="1" applyBorder="1" applyAlignment="1">
      <alignment horizontal="right"/>
    </xf>
    <xf numFmtId="3" fontId="23" fillId="0" borderId="44" xfId="7" applyNumberFormat="1" applyFont="1" applyBorder="1" applyAlignment="1">
      <alignment horizontal="center"/>
    </xf>
    <xf numFmtId="3" fontId="23" fillId="9" borderId="45" xfId="7" applyNumberFormat="1" applyFont="1" applyFill="1" applyBorder="1" applyAlignment="1">
      <alignment horizontal="right"/>
    </xf>
    <xf numFmtId="3" fontId="26" fillId="9" borderId="38" xfId="7" applyNumberFormat="1" applyFont="1" applyFill="1" applyBorder="1" applyAlignment="1">
      <alignment horizontal="right"/>
    </xf>
    <xf numFmtId="3" fontId="33" fillId="9" borderId="44" xfId="7" applyNumberFormat="1" applyFont="1" applyFill="1" applyBorder="1" applyAlignment="1">
      <alignment horizontal="right"/>
    </xf>
    <xf numFmtId="3" fontId="26" fillId="9" borderId="45" xfId="7" applyNumberFormat="1" applyFont="1" applyFill="1" applyBorder="1" applyAlignment="1">
      <alignment horizontal="right"/>
    </xf>
    <xf numFmtId="3" fontId="26" fillId="9" borderId="44" xfId="7" applyNumberFormat="1" applyFont="1" applyFill="1" applyBorder="1" applyAlignment="1">
      <alignment horizontal="right"/>
    </xf>
    <xf numFmtId="3" fontId="33" fillId="9" borderId="23" xfId="7" applyNumberFormat="1" applyFont="1" applyFill="1" applyBorder="1" applyAlignment="1">
      <alignment horizontal="right"/>
    </xf>
    <xf numFmtId="3" fontId="33" fillId="0" borderId="23" xfId="7" applyNumberFormat="1" applyFont="1" applyBorder="1" applyAlignment="1">
      <alignment horizontal="right"/>
    </xf>
    <xf numFmtId="0" fontId="32" fillId="9" borderId="46" xfId="7" applyFont="1" applyFill="1" applyBorder="1" applyAlignment="1">
      <alignment horizontal="left" indent="1"/>
    </xf>
    <xf numFmtId="3" fontId="23" fillId="9" borderId="0" xfId="7" applyNumberFormat="1" applyFont="1" applyFill="1" applyAlignment="1">
      <alignment horizontal="right"/>
    </xf>
    <xf numFmtId="3" fontId="23" fillId="9" borderId="42" xfId="7" applyNumberFormat="1" applyFont="1" applyFill="1" applyBorder="1" applyAlignment="1">
      <alignment horizontal="right"/>
    </xf>
    <xf numFmtId="3" fontId="23" fillId="9" borderId="32" xfId="7" applyNumberFormat="1" applyFont="1" applyFill="1" applyBorder="1" applyAlignment="1">
      <alignment horizontal="right"/>
    </xf>
    <xf numFmtId="3" fontId="33" fillId="9" borderId="39" xfId="7" applyNumberFormat="1" applyFont="1" applyFill="1" applyBorder="1" applyAlignment="1">
      <alignment horizontal="right"/>
    </xf>
    <xf numFmtId="3" fontId="23" fillId="9" borderId="15" xfId="7" applyNumberFormat="1" applyFont="1" applyFill="1" applyBorder="1" applyAlignment="1" applyProtection="1">
      <alignment horizontal="right"/>
      <protection locked="0"/>
    </xf>
    <xf numFmtId="3" fontId="23" fillId="9" borderId="39" xfId="7" applyNumberFormat="1" applyFont="1" applyFill="1" applyBorder="1" applyAlignment="1" applyProtection="1">
      <alignment horizontal="right"/>
      <protection locked="0"/>
    </xf>
    <xf numFmtId="3" fontId="23" fillId="9" borderId="39" xfId="7" applyNumberFormat="1" applyFont="1" applyFill="1" applyBorder="1" applyAlignment="1">
      <alignment horizontal="right"/>
    </xf>
    <xf numFmtId="3" fontId="33" fillId="9" borderId="40" xfId="7" applyNumberFormat="1" applyFont="1" applyFill="1" applyBorder="1" applyAlignment="1">
      <alignment horizontal="right"/>
    </xf>
    <xf numFmtId="3" fontId="33" fillId="0" borderId="40" xfId="7" applyNumberFormat="1" applyFont="1" applyBorder="1" applyAlignment="1">
      <alignment horizontal="right"/>
    </xf>
    <xf numFmtId="0" fontId="32" fillId="0" borderId="42" xfId="7" applyFont="1" applyBorder="1" applyAlignment="1">
      <alignment horizontal="left" indent="1"/>
    </xf>
    <xf numFmtId="3" fontId="33" fillId="0" borderId="42" xfId="7" applyNumberFormat="1" applyFont="1" applyBorder="1" applyAlignment="1">
      <alignment horizontal="center"/>
    </xf>
    <xf numFmtId="3" fontId="26" fillId="9" borderId="46" xfId="7" applyNumberFormat="1" applyFont="1" applyFill="1" applyBorder="1" applyAlignment="1" applyProtection="1">
      <alignment horizontal="right"/>
      <protection locked="0"/>
    </xf>
    <xf numFmtId="3" fontId="26" fillId="0" borderId="46" xfId="7" applyNumberFormat="1" applyFont="1" applyBorder="1" applyAlignment="1" applyProtection="1">
      <alignment horizontal="right"/>
      <protection locked="0"/>
    </xf>
    <xf numFmtId="3" fontId="31" fillId="9" borderId="46" xfId="7" applyNumberFormat="1" applyFont="1" applyFill="1" applyBorder="1" applyAlignment="1" applyProtection="1">
      <alignment horizontal="right"/>
      <protection locked="0"/>
    </xf>
    <xf numFmtId="3" fontId="31" fillId="9" borderId="37" xfId="7" applyNumberFormat="1" applyFont="1" applyFill="1" applyBorder="1" applyAlignment="1" applyProtection="1">
      <alignment horizontal="right"/>
      <protection locked="0"/>
    </xf>
    <xf numFmtId="3" fontId="31" fillId="9" borderId="32" xfId="7" applyNumberFormat="1" applyFont="1" applyFill="1" applyBorder="1" applyAlignment="1" applyProtection="1">
      <alignment horizontal="right"/>
      <protection locked="0"/>
    </xf>
    <xf numFmtId="167" fontId="26" fillId="9" borderId="37" xfId="7" applyNumberFormat="1" applyFont="1" applyFill="1" applyBorder="1" applyAlignment="1">
      <alignment horizontal="right"/>
    </xf>
    <xf numFmtId="3" fontId="33" fillId="0" borderId="37" xfId="7" applyNumberFormat="1" applyFont="1" applyBorder="1" applyAlignment="1">
      <alignment horizontal="right"/>
    </xf>
    <xf numFmtId="3" fontId="33" fillId="0" borderId="37" xfId="7" applyNumberFormat="1" applyFont="1" applyBorder="1" applyAlignment="1">
      <alignment horizontal="center"/>
    </xf>
    <xf numFmtId="3" fontId="23" fillId="9" borderId="41" xfId="7" applyNumberFormat="1" applyFont="1" applyFill="1" applyBorder="1" applyAlignment="1">
      <alignment horizontal="right"/>
    </xf>
    <xf numFmtId="3" fontId="26" fillId="9" borderId="41" xfId="7" applyNumberFormat="1" applyFont="1" applyFill="1" applyBorder="1" applyAlignment="1" applyProtection="1">
      <alignment horizontal="right"/>
      <protection locked="0"/>
    </xf>
    <xf numFmtId="3" fontId="33" fillId="9" borderId="41" xfId="7" applyNumberFormat="1" applyFont="1" applyFill="1" applyBorder="1" applyAlignment="1" applyProtection="1">
      <alignment horizontal="right"/>
      <protection locked="0"/>
    </xf>
    <xf numFmtId="3" fontId="33" fillId="0" borderId="41" xfId="7" applyNumberFormat="1" applyFont="1" applyBorder="1" applyAlignment="1" applyProtection="1">
      <alignment horizontal="right"/>
      <protection locked="0"/>
    </xf>
    <xf numFmtId="3" fontId="23" fillId="9" borderId="46" xfId="7" applyNumberFormat="1" applyFont="1" applyFill="1" applyBorder="1" applyAlignment="1" applyProtection="1">
      <alignment horizontal="right"/>
      <protection locked="0"/>
    </xf>
    <xf numFmtId="167" fontId="26" fillId="9" borderId="42" xfId="7" applyNumberFormat="1" applyFont="1" applyFill="1" applyBorder="1" applyAlignment="1">
      <alignment horizontal="right"/>
    </xf>
    <xf numFmtId="3" fontId="33" fillId="9" borderId="43" xfId="7" applyNumberFormat="1" applyFont="1" applyFill="1" applyBorder="1" applyAlignment="1">
      <alignment horizontal="right"/>
    </xf>
    <xf numFmtId="3" fontId="33" fillId="0" borderId="42" xfId="7" applyNumberFormat="1" applyFont="1" applyBorder="1" applyAlignment="1">
      <alignment horizontal="right"/>
    </xf>
    <xf numFmtId="3" fontId="33" fillId="9" borderId="46" xfId="7" applyNumberFormat="1" applyFont="1" applyFill="1" applyBorder="1" applyAlignment="1" applyProtection="1">
      <alignment horizontal="right"/>
      <protection locked="0"/>
    </xf>
    <xf numFmtId="3" fontId="33" fillId="0" borderId="46" xfId="7" applyNumberFormat="1" applyFont="1" applyBorder="1" applyAlignment="1" applyProtection="1">
      <alignment horizontal="right"/>
      <protection locked="0"/>
    </xf>
    <xf numFmtId="3" fontId="33" fillId="0" borderId="39" xfId="7" applyNumberFormat="1" applyFont="1" applyBorder="1" applyAlignment="1">
      <alignment horizontal="center"/>
    </xf>
    <xf numFmtId="3" fontId="33" fillId="9" borderId="38" xfId="7" applyNumberFormat="1" applyFont="1" applyFill="1" applyBorder="1" applyAlignment="1" applyProtection="1">
      <alignment horizontal="right"/>
      <protection locked="0"/>
    </xf>
    <xf numFmtId="3" fontId="33" fillId="0" borderId="38" xfId="7" applyNumberFormat="1" applyFont="1" applyBorder="1" applyAlignment="1" applyProtection="1">
      <alignment horizontal="right"/>
      <protection locked="0"/>
    </xf>
    <xf numFmtId="3" fontId="33" fillId="9" borderId="45" xfId="7" applyNumberFormat="1" applyFont="1" applyFill="1" applyBorder="1" applyAlignment="1" applyProtection="1">
      <alignment horizontal="right"/>
      <protection locked="0"/>
    </xf>
    <xf numFmtId="3" fontId="33" fillId="0" borderId="39" xfId="7" applyNumberFormat="1" applyFont="1" applyBorder="1" applyAlignment="1">
      <alignment horizontal="right"/>
    </xf>
    <xf numFmtId="3" fontId="26" fillId="9" borderId="37" xfId="7" applyNumberFormat="1" applyFont="1" applyFill="1" applyBorder="1" applyAlignment="1">
      <alignment horizontal="center"/>
    </xf>
    <xf numFmtId="3" fontId="26" fillId="9" borderId="47" xfId="7" applyNumberFormat="1" applyFont="1" applyFill="1" applyBorder="1" applyAlignment="1">
      <alignment horizontal="right"/>
    </xf>
    <xf numFmtId="3" fontId="26" fillId="9" borderId="36" xfId="7" applyNumberFormat="1" applyFont="1" applyFill="1" applyBorder="1" applyAlignment="1">
      <alignment horizontal="right"/>
    </xf>
    <xf numFmtId="3" fontId="26" fillId="0" borderId="44" xfId="7" applyNumberFormat="1" applyFont="1" applyBorder="1" applyAlignment="1">
      <alignment horizontal="center"/>
    </xf>
    <xf numFmtId="3" fontId="23" fillId="0" borderId="45" xfId="7" applyNumberFormat="1" applyFont="1" applyBorder="1" applyAlignment="1">
      <alignment horizontal="right"/>
    </xf>
    <xf numFmtId="3" fontId="26" fillId="0" borderId="41" xfId="7" applyNumberFormat="1" applyFont="1" applyBorder="1" applyAlignment="1" applyProtection="1">
      <alignment horizontal="right"/>
      <protection locked="0"/>
    </xf>
    <xf numFmtId="3" fontId="23" fillId="0" borderId="44" xfId="7" applyNumberFormat="1" applyFont="1" applyBorder="1" applyAlignment="1">
      <alignment horizontal="right"/>
    </xf>
    <xf numFmtId="3" fontId="23" fillId="0" borderId="0" xfId="7" applyNumberFormat="1" applyFont="1" applyAlignment="1">
      <alignment horizontal="right"/>
    </xf>
    <xf numFmtId="0" fontId="32" fillId="9" borderId="38" xfId="7" applyFont="1" applyFill="1" applyBorder="1" applyAlignment="1">
      <alignment horizontal="left" indent="1"/>
    </xf>
    <xf numFmtId="3" fontId="26" fillId="9" borderId="32" xfId="7" applyNumberFormat="1" applyFont="1" applyFill="1" applyBorder="1" applyAlignment="1">
      <alignment horizontal="right"/>
    </xf>
    <xf numFmtId="0" fontId="32" fillId="9" borderId="41" xfId="7" applyFont="1" applyFill="1" applyBorder="1" applyAlignment="1">
      <alignment horizontal="left" indent="1"/>
    </xf>
    <xf numFmtId="3" fontId="26" fillId="9" borderId="42" xfId="7" applyNumberFormat="1" applyFont="1" applyFill="1" applyBorder="1" applyAlignment="1">
      <alignment horizontal="center"/>
    </xf>
    <xf numFmtId="0" fontId="34" fillId="0" borderId="0" xfId="7" applyFont="1" applyAlignment="1">
      <alignment horizontal="left" indent="1"/>
    </xf>
    <xf numFmtId="0" fontId="35" fillId="0" borderId="0" xfId="7" applyFont="1" applyAlignment="1">
      <alignment horizontal="left" indent="1"/>
    </xf>
    <xf numFmtId="0" fontId="36" fillId="0" borderId="0" xfId="7" applyFont="1" applyAlignment="1">
      <alignment horizontal="left" indent="1"/>
    </xf>
    <xf numFmtId="0" fontId="31" fillId="0" borderId="0" xfId="7" applyFont="1" applyAlignment="1">
      <alignment horizontal="center"/>
    </xf>
    <xf numFmtId="0" fontId="31" fillId="0" borderId="0" xfId="7" applyFont="1"/>
    <xf numFmtId="3" fontId="31" fillId="0" borderId="0" xfId="7" applyNumberFormat="1" applyFont="1"/>
    <xf numFmtId="0" fontId="3" fillId="3" borderId="16" xfId="7" applyFill="1" applyBorder="1" applyAlignment="1">
      <alignment horizontal="left" indent="1"/>
    </xf>
    <xf numFmtId="3" fontId="4" fillId="6" borderId="15" xfId="7" applyNumberFormat="1" applyFont="1" applyFill="1" applyBorder="1" applyAlignment="1" applyProtection="1">
      <alignment horizontal="right"/>
      <protection locked="0"/>
    </xf>
    <xf numFmtId="3" fontId="5" fillId="6" borderId="48" xfId="7" applyNumberFormat="1" applyFont="1" applyFill="1" applyBorder="1" applyAlignment="1">
      <alignment horizontal="right"/>
    </xf>
    <xf numFmtId="0" fontId="3" fillId="0" borderId="3" xfId="7" applyBorder="1" applyAlignment="1">
      <alignment horizontal="right"/>
    </xf>
    <xf numFmtId="165" fontId="5" fillId="0" borderId="26" xfId="7" applyNumberFormat="1" applyFont="1" applyBorder="1" applyAlignment="1">
      <alignment horizontal="right"/>
    </xf>
    <xf numFmtId="165" fontId="5" fillId="4" borderId="7" xfId="7" applyNumberFormat="1" applyFont="1" applyFill="1" applyBorder="1" applyAlignment="1">
      <alignment horizontal="right"/>
    </xf>
    <xf numFmtId="165" fontId="5" fillId="4" borderId="26" xfId="7" applyNumberFormat="1" applyFont="1" applyFill="1" applyBorder="1" applyAlignment="1">
      <alignment horizontal="right"/>
    </xf>
    <xf numFmtId="4" fontId="5" fillId="6" borderId="29" xfId="7" applyNumberFormat="1" applyFont="1" applyFill="1" applyBorder="1" applyAlignment="1">
      <alignment horizontal="right"/>
    </xf>
    <xf numFmtId="4" fontId="4" fillId="6" borderId="33" xfId="7" applyNumberFormat="1" applyFont="1" applyFill="1" applyBorder="1" applyAlignment="1" applyProtection="1">
      <alignment horizontal="right"/>
      <protection locked="0"/>
    </xf>
    <xf numFmtId="4" fontId="4" fillId="6" borderId="29" xfId="7" applyNumberFormat="1" applyFont="1" applyFill="1" applyBorder="1" applyAlignment="1" applyProtection="1">
      <alignment horizontal="right"/>
      <protection locked="0"/>
    </xf>
    <xf numFmtId="3" fontId="37" fillId="4" borderId="7" xfId="7" applyNumberFormat="1" applyFont="1" applyFill="1" applyBorder="1" applyAlignment="1">
      <alignment horizontal="right"/>
    </xf>
    <xf numFmtId="3" fontId="37" fillId="4" borderId="11" xfId="7" applyNumberFormat="1" applyFont="1" applyFill="1" applyBorder="1" applyAlignment="1">
      <alignment horizontal="right"/>
    </xf>
    <xf numFmtId="3" fontId="37" fillId="4" borderId="26" xfId="7" applyNumberFormat="1" applyFont="1" applyFill="1" applyBorder="1" applyAlignment="1">
      <alignment horizontal="right"/>
    </xf>
    <xf numFmtId="0" fontId="38" fillId="0" borderId="0" xfId="7" applyFont="1" applyAlignment="1">
      <alignment horizontal="left" indent="1"/>
    </xf>
    <xf numFmtId="166" fontId="31" fillId="0" borderId="39" xfId="7" applyNumberFormat="1" applyFont="1" applyBorder="1" applyAlignment="1">
      <alignment horizontal="center"/>
    </xf>
    <xf numFmtId="166" fontId="31" fillId="0" borderId="37" xfId="7" applyNumberFormat="1" applyFont="1" applyBorder="1" applyAlignment="1">
      <alignment horizontal="center"/>
    </xf>
    <xf numFmtId="4" fontId="31" fillId="9" borderId="32" xfId="7" applyNumberFormat="1" applyFont="1" applyFill="1" applyBorder="1" applyAlignment="1" applyProtection="1">
      <alignment horizontal="right"/>
      <protection locked="0"/>
    </xf>
    <xf numFmtId="4" fontId="31" fillId="9" borderId="37" xfId="7" applyNumberFormat="1" applyFont="1" applyFill="1" applyBorder="1" applyAlignment="1" applyProtection="1">
      <alignment horizontal="right"/>
      <protection locked="0"/>
    </xf>
    <xf numFmtId="3" fontId="31" fillId="9" borderId="38" xfId="7" applyNumberFormat="1" applyFont="1" applyFill="1" applyBorder="1" applyAlignment="1" applyProtection="1">
      <alignment horizontal="right"/>
      <protection locked="0"/>
    </xf>
    <xf numFmtId="3" fontId="23" fillId="9" borderId="41" xfId="7" applyNumberFormat="1" applyFont="1" applyFill="1" applyBorder="1" applyAlignment="1" applyProtection="1">
      <alignment horizontal="right"/>
      <protection locked="0"/>
    </xf>
    <xf numFmtId="3" fontId="39" fillId="9" borderId="37" xfId="7" applyNumberFormat="1" applyFont="1" applyFill="1" applyBorder="1" applyAlignment="1">
      <alignment horizontal="right"/>
    </xf>
    <xf numFmtId="3" fontId="39" fillId="9" borderId="46" xfId="7" applyNumberFormat="1" applyFont="1" applyFill="1" applyBorder="1" applyAlignment="1">
      <alignment horizontal="right"/>
    </xf>
    <xf numFmtId="3" fontId="39" fillId="9" borderId="47" xfId="7" applyNumberFormat="1" applyFont="1" applyFill="1" applyBorder="1" applyAlignment="1">
      <alignment horizontal="right"/>
    </xf>
    <xf numFmtId="0" fontId="7" fillId="3" borderId="16" xfId="7" applyFont="1" applyFill="1" applyBorder="1" applyAlignment="1">
      <alignment horizontal="left" indent="1"/>
    </xf>
    <xf numFmtId="166" fontId="4" fillId="0" borderId="3" xfId="7" applyNumberFormat="1" applyFont="1" applyBorder="1" applyAlignment="1">
      <alignment horizontal="center"/>
    </xf>
    <xf numFmtId="3" fontId="5" fillId="6" borderId="18" xfId="7" applyNumberFormat="1" applyFont="1" applyFill="1" applyBorder="1" applyAlignment="1">
      <alignment horizontal="right" vertical="center"/>
    </xf>
    <xf numFmtId="4" fontId="5" fillId="6" borderId="30" xfId="7" applyNumberFormat="1" applyFont="1" applyFill="1" applyBorder="1" applyAlignment="1">
      <alignment horizontal="right" vertical="center"/>
    </xf>
    <xf numFmtId="3" fontId="9" fillId="6" borderId="14" xfId="7" applyNumberFormat="1" applyFont="1" applyFill="1" applyBorder="1" applyAlignment="1">
      <alignment horizontal="right" vertical="center"/>
    </xf>
    <xf numFmtId="3" fontId="9" fillId="6" borderId="22" xfId="7" applyNumberFormat="1" applyFont="1" applyFill="1" applyBorder="1" applyAlignment="1">
      <alignment horizontal="right" vertical="center"/>
    </xf>
    <xf numFmtId="3" fontId="5" fillId="6" borderId="7" xfId="7" applyNumberFormat="1" applyFont="1" applyFill="1" applyBorder="1" applyAlignment="1">
      <alignment horizontal="right" vertical="center"/>
    </xf>
    <xf numFmtId="3" fontId="9" fillId="6" borderId="34" xfId="7" applyNumberFormat="1" applyFont="1" applyFill="1" applyBorder="1" applyAlignment="1">
      <alignment horizontal="right" vertical="center"/>
    </xf>
    <xf numFmtId="3" fontId="1" fillId="6" borderId="28" xfId="7" applyNumberFormat="1" applyFont="1" applyFill="1" applyBorder="1" applyAlignment="1">
      <alignment horizontal="right" vertical="center"/>
    </xf>
    <xf numFmtId="3" fontId="1" fillId="6" borderId="5" xfId="7" applyNumberFormat="1" applyFont="1" applyFill="1" applyBorder="1" applyAlignment="1">
      <alignment horizontal="right" vertical="center"/>
    </xf>
    <xf numFmtId="3" fontId="1" fillId="6" borderId="29" xfId="7" applyNumberFormat="1" applyFont="1" applyFill="1" applyBorder="1" applyAlignment="1">
      <alignment horizontal="right" vertical="center"/>
    </xf>
    <xf numFmtId="3" fontId="9" fillId="6" borderId="4" xfId="7" applyNumberFormat="1" applyFont="1" applyFill="1" applyBorder="1" applyAlignment="1">
      <alignment horizontal="right" vertical="center"/>
    </xf>
    <xf numFmtId="3" fontId="9" fillId="6" borderId="5" xfId="7" applyNumberFormat="1" applyFont="1" applyFill="1" applyBorder="1" applyAlignment="1">
      <alignment horizontal="right" vertical="center"/>
    </xf>
    <xf numFmtId="3" fontId="9" fillId="6" borderId="6" xfId="7" applyNumberFormat="1" applyFont="1" applyFill="1" applyBorder="1" applyAlignment="1">
      <alignment horizontal="right" vertical="center"/>
    </xf>
    <xf numFmtId="3" fontId="40" fillId="6" borderId="18" xfId="7" applyNumberFormat="1" applyFont="1" applyFill="1" applyBorder="1" applyAlignment="1">
      <alignment horizontal="right"/>
    </xf>
    <xf numFmtId="4" fontId="40" fillId="6" borderId="30" xfId="7" applyNumberFormat="1" applyFont="1" applyFill="1" applyBorder="1" applyAlignment="1">
      <alignment horizontal="right"/>
    </xf>
    <xf numFmtId="0" fontId="4" fillId="0" borderId="0" xfId="7" applyFont="1" applyAlignment="1">
      <alignment horizontal="right"/>
    </xf>
    <xf numFmtId="3" fontId="37" fillId="4" borderId="25" xfId="7" applyNumberFormat="1" applyFont="1" applyFill="1" applyBorder="1" applyAlignment="1">
      <alignment horizontal="right"/>
    </xf>
    <xf numFmtId="167" fontId="5" fillId="4" borderId="7" xfId="7" applyNumberFormat="1" applyFont="1" applyFill="1" applyBorder="1" applyAlignment="1">
      <alignment horizontal="right"/>
    </xf>
    <xf numFmtId="3" fontId="4" fillId="6" borderId="28" xfId="7" applyNumberFormat="1" applyFont="1" applyFill="1" applyBorder="1" applyAlignment="1">
      <alignment horizontal="right"/>
    </xf>
    <xf numFmtId="3" fontId="5" fillId="6" borderId="10" xfId="7" applyNumberFormat="1" applyFont="1" applyFill="1" applyBorder="1" applyAlignment="1">
      <alignment horizontal="right"/>
    </xf>
    <xf numFmtId="3" fontId="4" fillId="6" borderId="5" xfId="7" applyNumberFormat="1" applyFont="1" applyFill="1" applyBorder="1" applyAlignment="1">
      <alignment horizontal="right"/>
    </xf>
    <xf numFmtId="3" fontId="5" fillId="6" borderId="14" xfId="7" applyNumberFormat="1" applyFont="1" applyFill="1" applyBorder="1" applyAlignment="1">
      <alignment horizontal="right"/>
    </xf>
    <xf numFmtId="3" fontId="4" fillId="6" borderId="29" xfId="7" applyNumberFormat="1" applyFont="1" applyFill="1" applyBorder="1" applyAlignment="1">
      <alignment horizontal="right"/>
    </xf>
    <xf numFmtId="3" fontId="5" fillId="6" borderId="30" xfId="7" applyNumberFormat="1" applyFont="1" applyFill="1" applyBorder="1" applyAlignment="1">
      <alignment horizontal="right"/>
    </xf>
    <xf numFmtId="0" fontId="13" fillId="0" borderId="0" xfId="7" applyFont="1" applyAlignment="1">
      <alignment horizontal="left" wrapText="1" indent="1"/>
    </xf>
    <xf numFmtId="0" fontId="41" fillId="0" borderId="0" xfId="7" applyFont="1" applyAlignment="1">
      <alignment horizontal="center"/>
    </xf>
    <xf numFmtId="3" fontId="3" fillId="6" borderId="9" xfId="7" applyNumberFormat="1" applyFill="1" applyBorder="1" applyAlignment="1">
      <alignment horizontal="right"/>
    </xf>
    <xf numFmtId="3" fontId="5" fillId="6" borderId="29" xfId="7" applyNumberFormat="1" applyFont="1" applyFill="1" applyBorder="1" applyAlignment="1" applyProtection="1">
      <alignment horizontal="right"/>
      <protection locked="0"/>
    </xf>
    <xf numFmtId="3" fontId="5" fillId="4" borderId="36" xfId="7" applyNumberFormat="1" applyFont="1" applyFill="1" applyBorder="1" applyAlignment="1">
      <alignment horizontal="right"/>
    </xf>
    <xf numFmtId="0" fontId="42" fillId="5" borderId="24" xfId="7" applyFont="1" applyFill="1" applyBorder="1" applyAlignment="1">
      <alignment horizontal="left" vertical="center" indent="1"/>
    </xf>
    <xf numFmtId="0" fontId="0" fillId="5" borderId="25" xfId="0" applyFill="1" applyBorder="1" applyAlignment="1">
      <alignment horizontal="left" vertical="center" indent="1"/>
    </xf>
    <xf numFmtId="0" fontId="0" fillId="5" borderId="26" xfId="0" applyFill="1" applyBorder="1" applyAlignment="1">
      <alignment horizontal="left" vertical="center" indent="1"/>
    </xf>
    <xf numFmtId="3" fontId="23" fillId="0" borderId="42" xfId="7" applyNumberFormat="1" applyFont="1" applyBorder="1" applyAlignment="1">
      <alignment horizontal="center"/>
    </xf>
    <xf numFmtId="3" fontId="23" fillId="9" borderId="36" xfId="7" applyNumberFormat="1" applyFont="1" applyFill="1" applyBorder="1" applyAlignment="1" applyProtection="1">
      <alignment horizontal="right"/>
      <protection locked="0"/>
    </xf>
    <xf numFmtId="3" fontId="23" fillId="9" borderId="42" xfId="7" applyNumberFormat="1" applyFont="1" applyFill="1" applyBorder="1" applyAlignment="1" applyProtection="1">
      <alignment horizontal="right"/>
      <protection locked="0"/>
    </xf>
    <xf numFmtId="0" fontId="32" fillId="9" borderId="24" xfId="7" applyFont="1" applyFill="1" applyBorder="1" applyAlignment="1">
      <alignment horizontal="left" indent="1"/>
    </xf>
    <xf numFmtId="3" fontId="26" fillId="9" borderId="49" xfId="7" applyNumberFormat="1" applyFont="1" applyFill="1" applyBorder="1" applyAlignment="1">
      <alignment horizontal="center"/>
    </xf>
    <xf numFmtId="3" fontId="26" fillId="9" borderId="50" xfId="7" applyNumberFormat="1" applyFont="1" applyFill="1" applyBorder="1" applyAlignment="1">
      <alignment horizontal="right"/>
    </xf>
    <xf numFmtId="3" fontId="26" fillId="9" borderId="49" xfId="7" applyNumberFormat="1" applyFont="1" applyFill="1" applyBorder="1" applyAlignment="1">
      <alignment horizontal="right"/>
    </xf>
    <xf numFmtId="3" fontId="26" fillId="9" borderId="51" xfId="7" applyNumberFormat="1" applyFont="1" applyFill="1" applyBorder="1" applyAlignment="1">
      <alignment horizontal="right"/>
    </xf>
    <xf numFmtId="3" fontId="31" fillId="9" borderId="52" xfId="7" applyNumberFormat="1" applyFont="1" applyFill="1" applyBorder="1" applyAlignment="1">
      <alignment horizontal="right"/>
    </xf>
    <xf numFmtId="3" fontId="31" fillId="9" borderId="49" xfId="7" applyNumberFormat="1" applyFont="1" applyFill="1" applyBorder="1" applyAlignment="1">
      <alignment horizontal="right"/>
    </xf>
    <xf numFmtId="3" fontId="31" fillId="9" borderId="51" xfId="7" applyNumberFormat="1" applyFont="1" applyFill="1" applyBorder="1" applyAlignment="1">
      <alignment horizontal="right"/>
    </xf>
    <xf numFmtId="3" fontId="23" fillId="9" borderId="38" xfId="7" applyNumberFormat="1" applyFont="1" applyFill="1" applyBorder="1" applyAlignment="1" applyProtection="1">
      <alignment horizontal="right"/>
      <protection locked="0"/>
    </xf>
    <xf numFmtId="3" fontId="26" fillId="9" borderId="15" xfId="7" applyNumberFormat="1" applyFont="1" applyFill="1" applyBorder="1" applyAlignment="1">
      <alignment horizontal="right"/>
    </xf>
    <xf numFmtId="167" fontId="26" fillId="9" borderId="39" xfId="7" applyNumberFormat="1" applyFont="1" applyFill="1" applyBorder="1" applyAlignment="1">
      <alignment horizontal="right"/>
    </xf>
    <xf numFmtId="3" fontId="31" fillId="9" borderId="49" xfId="7" applyNumberFormat="1" applyFont="1" applyFill="1" applyBorder="1" applyAlignment="1" applyProtection="1">
      <alignment horizontal="right"/>
      <protection locked="0"/>
    </xf>
    <xf numFmtId="3" fontId="26" fillId="9" borderId="25" xfId="7" applyNumberFormat="1" applyFont="1" applyFill="1" applyBorder="1" applyAlignment="1">
      <alignment horizontal="right"/>
    </xf>
    <xf numFmtId="167" fontId="26" fillId="9" borderId="51" xfId="7" applyNumberFormat="1" applyFont="1" applyFill="1" applyBorder="1" applyAlignment="1">
      <alignment horizontal="right"/>
    </xf>
    <xf numFmtId="3" fontId="26" fillId="9" borderId="52" xfId="7" applyNumberFormat="1" applyFont="1" applyFill="1" applyBorder="1" applyAlignment="1">
      <alignment horizontal="right"/>
    </xf>
    <xf numFmtId="3" fontId="26" fillId="9" borderId="53" xfId="7" applyNumberFormat="1" applyFont="1" applyFill="1" applyBorder="1" applyAlignment="1">
      <alignment horizontal="right"/>
    </xf>
    <xf numFmtId="3" fontId="23" fillId="0" borderId="44" xfId="7" applyNumberFormat="1" applyFont="1" applyBorder="1" applyAlignment="1" applyProtection="1">
      <alignment horizontal="right"/>
      <protection locked="0"/>
    </xf>
    <xf numFmtId="3" fontId="26" fillId="0" borderId="45" xfId="7" applyNumberFormat="1" applyFont="1" applyBorder="1" applyAlignment="1">
      <alignment horizontal="right"/>
    </xf>
    <xf numFmtId="167" fontId="26" fillId="0" borderId="42" xfId="7" applyNumberFormat="1" applyFont="1" applyBorder="1" applyAlignment="1">
      <alignment horizontal="right"/>
    </xf>
    <xf numFmtId="3" fontId="26" fillId="0" borderId="43" xfId="7" applyNumberFormat="1" applyFont="1" applyBorder="1" applyAlignment="1">
      <alignment horizontal="right"/>
    </xf>
    <xf numFmtId="3" fontId="31" fillId="9" borderId="25" xfId="7" applyNumberFormat="1" applyFont="1" applyFill="1" applyBorder="1" applyAlignment="1" applyProtection="1">
      <alignment horizontal="right"/>
      <protection locked="0"/>
    </xf>
  </cellXfs>
  <cellStyles count="8">
    <cellStyle name="Čárka 2" xfId="3" xr:uid="{00000000-0005-0000-0000-000000000000}"/>
    <cellStyle name="Normální" xfId="0" builtinId="0"/>
    <cellStyle name="Normální 2" xfId="1" xr:uid="{00000000-0005-0000-0000-000002000000}"/>
    <cellStyle name="Normální 2 2" xfId="2" xr:uid="{00000000-0005-0000-0000-000003000000}"/>
    <cellStyle name="Normální 3" xfId="4" xr:uid="{00000000-0005-0000-0000-000004000000}"/>
    <cellStyle name="Normální 4" xfId="5" xr:uid="{00000000-0005-0000-0000-000005000000}"/>
    <cellStyle name="Normální 5" xfId="7" xr:uid="{00000000-0005-0000-0000-000006000000}"/>
    <cellStyle name="Procenta 2" xfId="6" xr:uid="{00000000-0005-0000-0000-000007000000}"/>
  </cellStyles>
  <dxfs count="0"/>
  <tableStyles count="0" defaultTableStyle="TableStyleMedium2" defaultPivotStyle="PivotStyleLight16"/>
  <colors>
    <mruColors>
      <color rgb="FFCC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8"/>
  <sheetViews>
    <sheetView tabSelected="1" zoomScaleNormal="100"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4" customHeight="1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21.75" customHeight="1">
      <c r="A4" s="28"/>
      <c r="F4" s="14"/>
      <c r="G4" s="14"/>
    </row>
    <row r="5" spans="1:16">
      <c r="A5" s="29"/>
      <c r="F5" s="14"/>
      <c r="G5" s="14"/>
    </row>
    <row r="6" spans="1:16" ht="6" customHeight="1" thickBot="1">
      <c r="F6" s="14"/>
      <c r="G6" s="14"/>
    </row>
    <row r="7" spans="1:16" ht="24.75" customHeight="1" thickBot="1">
      <c r="A7" s="30" t="s">
        <v>60</v>
      </c>
      <c r="B7" s="15"/>
      <c r="C7" s="184" t="s">
        <v>76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23.25" customHeight="1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2"/>
      <c r="H9" s="182"/>
      <c r="I9" s="183"/>
      <c r="J9" s="13" t="s">
        <v>69</v>
      </c>
      <c r="K9" s="12" t="s">
        <v>55</v>
      </c>
      <c r="M9" s="41" t="s">
        <v>53</v>
      </c>
      <c r="N9" s="41" t="s">
        <v>54</v>
      </c>
      <c r="O9" s="41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43" t="s">
        <v>50</v>
      </c>
      <c r="H10" s="43" t="s">
        <v>49</v>
      </c>
      <c r="I10" s="44" t="s">
        <v>48</v>
      </c>
      <c r="J10" s="10" t="s">
        <v>8</v>
      </c>
      <c r="K10" s="9" t="s">
        <v>47</v>
      </c>
      <c r="M10" s="45" t="s">
        <v>64</v>
      </c>
      <c r="N10" s="42" t="s">
        <v>65</v>
      </c>
      <c r="O10" s="42" t="s">
        <v>46</v>
      </c>
    </row>
    <row r="11" spans="1:16">
      <c r="A11" s="32" t="s">
        <v>45</v>
      </c>
      <c r="B11" s="46"/>
      <c r="C11" s="115">
        <v>18</v>
      </c>
      <c r="D11" s="93">
        <v>17</v>
      </c>
      <c r="E11" s="87">
        <v>17</v>
      </c>
      <c r="F11" s="129">
        <v>18</v>
      </c>
      <c r="G11" s="72">
        <f t="shared" ref="G11:H13" si="0">M11</f>
        <v>18</v>
      </c>
      <c r="H11" s="73">
        <f t="shared" si="0"/>
        <v>17</v>
      </c>
      <c r="I11" s="74">
        <f>O11</f>
        <v>17</v>
      </c>
      <c r="J11" s="98" t="s">
        <v>4</v>
      </c>
      <c r="K11" s="102" t="s">
        <v>4</v>
      </c>
      <c r="L11" s="48"/>
      <c r="M11" s="142">
        <v>18</v>
      </c>
      <c r="N11" s="155">
        <v>17</v>
      </c>
      <c r="O11" s="171">
        <v>17</v>
      </c>
    </row>
    <row r="12" spans="1:16" ht="13.8" thickBot="1">
      <c r="A12" s="33" t="s">
        <v>44</v>
      </c>
      <c r="B12" s="49"/>
      <c r="C12" s="116">
        <v>18</v>
      </c>
      <c r="D12" s="141">
        <v>17</v>
      </c>
      <c r="E12" s="88">
        <v>17</v>
      </c>
      <c r="F12" s="130">
        <v>18</v>
      </c>
      <c r="G12" s="75">
        <f t="shared" si="0"/>
        <v>18</v>
      </c>
      <c r="H12" s="76">
        <f t="shared" si="0"/>
        <v>17</v>
      </c>
      <c r="I12" s="75">
        <f>O12</f>
        <v>17</v>
      </c>
      <c r="J12" s="99"/>
      <c r="K12" s="59" t="s">
        <v>4</v>
      </c>
      <c r="L12" s="48"/>
      <c r="M12" s="143">
        <v>18</v>
      </c>
      <c r="N12" s="156">
        <v>17</v>
      </c>
      <c r="O12" s="172">
        <v>17</v>
      </c>
    </row>
    <row r="13" spans="1:16">
      <c r="A13" s="34" t="s">
        <v>62</v>
      </c>
      <c r="B13" s="50"/>
      <c r="C13" s="117">
        <v>23876</v>
      </c>
      <c r="D13" s="93" t="s">
        <v>4</v>
      </c>
      <c r="E13" s="93" t="s">
        <v>4</v>
      </c>
      <c r="F13" s="123">
        <v>24463</v>
      </c>
      <c r="G13" s="77">
        <f t="shared" si="0"/>
        <v>24166</v>
      </c>
      <c r="H13" s="78">
        <f t="shared" si="0"/>
        <v>24214</v>
      </c>
      <c r="I13" s="77">
        <f>O13</f>
        <v>24672</v>
      </c>
      <c r="J13" s="96" t="s">
        <v>4</v>
      </c>
      <c r="K13" s="6" t="s">
        <v>4</v>
      </c>
      <c r="L13" s="48"/>
      <c r="M13" s="144">
        <v>24166</v>
      </c>
      <c r="N13" s="157">
        <v>24214</v>
      </c>
      <c r="O13" s="163">
        <v>24672</v>
      </c>
    </row>
    <row r="14" spans="1:16">
      <c r="A14" s="35" t="s">
        <v>63</v>
      </c>
      <c r="B14" s="50"/>
      <c r="C14" s="117">
        <v>13643</v>
      </c>
      <c r="D14" s="94" t="s">
        <v>4</v>
      </c>
      <c r="E14" s="94" t="s">
        <v>4</v>
      </c>
      <c r="F14" s="121">
        <v>14177</v>
      </c>
      <c r="G14" s="77">
        <f t="shared" ref="G14:G17" si="1">M14</f>
        <v>14188</v>
      </c>
      <c r="H14" s="78">
        <f t="shared" ref="H14:H23" si="2">N14</f>
        <v>14582</v>
      </c>
      <c r="I14" s="77">
        <f t="shared" ref="I14:I23" si="3">O14</f>
        <v>14703</v>
      </c>
      <c r="J14" s="96" t="s">
        <v>4</v>
      </c>
      <c r="K14" s="6" t="s">
        <v>4</v>
      </c>
      <c r="L14" s="48"/>
      <c r="M14" s="145">
        <v>14188</v>
      </c>
      <c r="N14" s="157">
        <v>14582</v>
      </c>
      <c r="O14" s="163">
        <v>14703</v>
      </c>
    </row>
    <row r="15" spans="1:16">
      <c r="A15" s="35" t="s">
        <v>43</v>
      </c>
      <c r="B15" s="50" t="s">
        <v>42</v>
      </c>
      <c r="C15" s="117">
        <v>638</v>
      </c>
      <c r="D15" s="94" t="s">
        <v>4</v>
      </c>
      <c r="E15" s="94" t="s">
        <v>4</v>
      </c>
      <c r="F15" s="121">
        <v>655</v>
      </c>
      <c r="G15" s="77">
        <f t="shared" si="1"/>
        <v>625</v>
      </c>
      <c r="H15" s="78">
        <f t="shared" si="2"/>
        <v>568</v>
      </c>
      <c r="I15" s="77">
        <f t="shared" si="3"/>
        <v>551</v>
      </c>
      <c r="J15" s="96" t="s">
        <v>4</v>
      </c>
      <c r="K15" s="6" t="s">
        <v>4</v>
      </c>
      <c r="L15" s="48"/>
      <c r="M15" s="145">
        <v>625</v>
      </c>
      <c r="N15" s="157">
        <v>568</v>
      </c>
      <c r="O15" s="163">
        <v>551</v>
      </c>
    </row>
    <row r="16" spans="1:16">
      <c r="A16" s="35" t="s">
        <v>41</v>
      </c>
      <c r="B16" s="50" t="s">
        <v>4</v>
      </c>
      <c r="C16" s="117">
        <v>818</v>
      </c>
      <c r="D16" s="94" t="s">
        <v>4</v>
      </c>
      <c r="E16" s="94" t="s">
        <v>4</v>
      </c>
      <c r="F16" s="121">
        <v>17021</v>
      </c>
      <c r="G16" s="77">
        <f t="shared" si="1"/>
        <v>11768</v>
      </c>
      <c r="H16" s="78">
        <f t="shared" si="2"/>
        <v>5974</v>
      </c>
      <c r="I16" s="77">
        <f t="shared" si="3"/>
        <v>986</v>
      </c>
      <c r="J16" s="96" t="s">
        <v>4</v>
      </c>
      <c r="K16" s="6" t="s">
        <v>4</v>
      </c>
      <c r="L16" s="48"/>
      <c r="M16" s="145">
        <v>11768</v>
      </c>
      <c r="N16" s="157">
        <v>5974</v>
      </c>
      <c r="O16" s="163">
        <v>986</v>
      </c>
    </row>
    <row r="17" spans="1:15" ht="13.8" thickBot="1">
      <c r="A17" s="32" t="s">
        <v>40</v>
      </c>
      <c r="B17" s="51" t="s">
        <v>39</v>
      </c>
      <c r="C17" s="118">
        <v>8966</v>
      </c>
      <c r="D17" s="95" t="s">
        <v>4</v>
      </c>
      <c r="E17" s="95" t="s">
        <v>4</v>
      </c>
      <c r="F17" s="131">
        <v>10099</v>
      </c>
      <c r="G17" s="77">
        <f t="shared" si="1"/>
        <v>10436</v>
      </c>
      <c r="H17" s="78">
        <f t="shared" si="2"/>
        <v>12165</v>
      </c>
      <c r="I17" s="77">
        <f t="shared" si="3"/>
        <v>10061</v>
      </c>
      <c r="J17" s="100" t="s">
        <v>4</v>
      </c>
      <c r="K17" s="7" t="s">
        <v>4</v>
      </c>
      <c r="L17" s="48"/>
      <c r="M17" s="146">
        <v>10436</v>
      </c>
      <c r="N17" s="158">
        <v>12165</v>
      </c>
      <c r="O17" s="164">
        <v>10061</v>
      </c>
    </row>
    <row r="18" spans="1:15" ht="13.8" thickBot="1">
      <c r="A18" s="36" t="s">
        <v>38</v>
      </c>
      <c r="B18" s="25"/>
      <c r="C18" s="52">
        <f>C13-C14+C15+C16+C17</f>
        <v>20655</v>
      </c>
      <c r="D18" s="52" t="s">
        <v>4</v>
      </c>
      <c r="E18" s="52" t="s">
        <v>4</v>
      </c>
      <c r="F18" s="21">
        <f>F13-F14+F15+F16+F17</f>
        <v>38061</v>
      </c>
      <c r="G18" s="22">
        <f>G13-G14+G15+G16+G17</f>
        <v>32807</v>
      </c>
      <c r="H18" s="148">
        <f t="shared" ref="H18:I18" si="4">H13-H14+H15+H16+H17</f>
        <v>28339</v>
      </c>
      <c r="I18" s="148">
        <f t="shared" si="4"/>
        <v>21567</v>
      </c>
      <c r="J18" s="61" t="s">
        <v>4</v>
      </c>
      <c r="K18" s="8" t="s">
        <v>4</v>
      </c>
      <c r="L18" s="48"/>
      <c r="M18" s="125">
        <f>M13-M14+M15+M16+M17</f>
        <v>32807</v>
      </c>
      <c r="N18" s="125">
        <f t="shared" ref="N18:O18" si="5">N13-N14+N15+N16+N17</f>
        <v>28339</v>
      </c>
      <c r="O18" s="125">
        <f t="shared" si="5"/>
        <v>21567</v>
      </c>
    </row>
    <row r="19" spans="1:15">
      <c r="A19" s="32" t="s">
        <v>66</v>
      </c>
      <c r="B19" s="53" t="s">
        <v>67</v>
      </c>
      <c r="C19" s="118">
        <v>10233</v>
      </c>
      <c r="D19" s="93" t="s">
        <v>4</v>
      </c>
      <c r="E19" s="93" t="s">
        <v>4</v>
      </c>
      <c r="F19" s="131">
        <v>9767</v>
      </c>
      <c r="G19" s="72">
        <f>M19</f>
        <v>9978</v>
      </c>
      <c r="H19" s="78">
        <f t="shared" si="2"/>
        <v>9632</v>
      </c>
      <c r="I19" s="77">
        <f t="shared" si="3"/>
        <v>9968</v>
      </c>
      <c r="J19" s="100" t="s">
        <v>4</v>
      </c>
      <c r="K19" s="7" t="s">
        <v>4</v>
      </c>
      <c r="L19" s="48"/>
      <c r="M19" s="147">
        <v>9978</v>
      </c>
      <c r="N19" s="158">
        <v>9632</v>
      </c>
      <c r="O19" s="164">
        <v>9968</v>
      </c>
    </row>
    <row r="20" spans="1:15">
      <c r="A20" s="35" t="s">
        <v>37</v>
      </c>
      <c r="B20" s="50" t="s">
        <v>36</v>
      </c>
      <c r="C20" s="117">
        <v>8212</v>
      </c>
      <c r="D20" s="94" t="s">
        <v>4</v>
      </c>
      <c r="E20" s="94" t="s">
        <v>4</v>
      </c>
      <c r="F20" s="121">
        <v>8245</v>
      </c>
      <c r="G20" s="77">
        <f>M20</f>
        <v>7803</v>
      </c>
      <c r="H20" s="78">
        <f t="shared" si="2"/>
        <v>7992</v>
      </c>
      <c r="I20" s="77">
        <f t="shared" si="3"/>
        <v>8645</v>
      </c>
      <c r="J20" s="96" t="s">
        <v>4</v>
      </c>
      <c r="K20" s="6" t="s">
        <v>4</v>
      </c>
      <c r="L20" s="48"/>
      <c r="M20" s="145">
        <v>7803</v>
      </c>
      <c r="N20" s="157">
        <v>7992</v>
      </c>
      <c r="O20" s="163">
        <v>8645</v>
      </c>
    </row>
    <row r="21" spans="1:15">
      <c r="A21" s="35" t="s">
        <v>35</v>
      </c>
      <c r="B21" s="50" t="s">
        <v>4</v>
      </c>
      <c r="C21" s="117">
        <v>0</v>
      </c>
      <c r="D21" s="94" t="s">
        <v>4</v>
      </c>
      <c r="E21" s="94" t="s">
        <v>4</v>
      </c>
      <c r="F21" s="121">
        <v>0</v>
      </c>
      <c r="G21" s="77">
        <f t="shared" ref="G21:G23" si="6">M21</f>
        <v>0</v>
      </c>
      <c r="H21" s="78">
        <f t="shared" si="2"/>
        <v>0</v>
      </c>
      <c r="I21" s="77">
        <f t="shared" si="3"/>
        <v>0</v>
      </c>
      <c r="J21" s="96" t="s">
        <v>4</v>
      </c>
      <c r="K21" s="6" t="s">
        <v>4</v>
      </c>
      <c r="L21" s="48"/>
      <c r="M21" s="145">
        <v>0</v>
      </c>
      <c r="N21" s="157">
        <v>0</v>
      </c>
      <c r="O21" s="163">
        <v>0</v>
      </c>
    </row>
    <row r="22" spans="1:15">
      <c r="A22" s="35" t="s">
        <v>34</v>
      </c>
      <c r="B22" s="50" t="s">
        <v>4</v>
      </c>
      <c r="C22" s="117">
        <v>2062</v>
      </c>
      <c r="D22" s="94" t="s">
        <v>4</v>
      </c>
      <c r="E22" s="94" t="s">
        <v>4</v>
      </c>
      <c r="F22" s="121">
        <v>19007</v>
      </c>
      <c r="G22" s="77">
        <f t="shared" si="6"/>
        <v>12982</v>
      </c>
      <c r="H22" s="78">
        <f t="shared" si="2"/>
        <v>8342</v>
      </c>
      <c r="I22" s="77">
        <f t="shared" si="3"/>
        <v>2793</v>
      </c>
      <c r="J22" s="96" t="s">
        <v>4</v>
      </c>
      <c r="K22" s="6" t="s">
        <v>4</v>
      </c>
      <c r="L22" s="48"/>
      <c r="M22" s="145">
        <v>12982</v>
      </c>
      <c r="N22" s="157">
        <v>8342</v>
      </c>
      <c r="O22" s="163">
        <v>2793</v>
      </c>
    </row>
    <row r="23" spans="1:15" ht="13.8" thickBot="1">
      <c r="A23" s="33" t="s">
        <v>33</v>
      </c>
      <c r="B23" s="54" t="s">
        <v>4</v>
      </c>
      <c r="C23" s="119">
        <v>0</v>
      </c>
      <c r="D23" s="95" t="s">
        <v>4</v>
      </c>
      <c r="E23" s="95" t="s">
        <v>4</v>
      </c>
      <c r="F23" s="124">
        <v>0</v>
      </c>
      <c r="G23" s="80">
        <f t="shared" si="6"/>
        <v>0</v>
      </c>
      <c r="H23" s="79">
        <f t="shared" si="2"/>
        <v>0</v>
      </c>
      <c r="I23" s="80">
        <f t="shared" si="3"/>
        <v>0</v>
      </c>
      <c r="J23" s="101" t="s">
        <v>4</v>
      </c>
      <c r="K23" s="5" t="s">
        <v>4</v>
      </c>
      <c r="L23" s="48"/>
      <c r="M23" s="126">
        <v>0</v>
      </c>
      <c r="N23" s="159">
        <v>0</v>
      </c>
      <c r="O23" s="165">
        <v>0</v>
      </c>
    </row>
    <row r="24" spans="1:15">
      <c r="A24" s="37" t="s">
        <v>32</v>
      </c>
      <c r="B24" s="55" t="s">
        <v>4</v>
      </c>
      <c r="C24" s="120">
        <f>22400+570+1390</f>
        <v>24360</v>
      </c>
      <c r="D24" s="109">
        <v>24494</v>
      </c>
      <c r="E24" s="81">
        <v>24745</v>
      </c>
      <c r="F24" s="109">
        <v>6200</v>
      </c>
      <c r="G24" s="149">
        <f>M24-F24</f>
        <v>5945</v>
      </c>
      <c r="H24" s="149">
        <f>N24-M24</f>
        <v>6200</v>
      </c>
      <c r="I24" s="135">
        <f>O24-N24</f>
        <v>6400</v>
      </c>
      <c r="J24" s="173">
        <f t="shared" ref="J24:J47" si="7">SUM(F24:I24)</f>
        <v>24745</v>
      </c>
      <c r="K24" s="103">
        <f>IF(E24=0,"x",(J24/E24*100))</f>
        <v>100</v>
      </c>
      <c r="L24" s="48"/>
      <c r="M24" s="144">
        <f>11302+148+1+694</f>
        <v>12145</v>
      </c>
      <c r="N24" s="160">
        <v>18345</v>
      </c>
      <c r="O24" s="166">
        <f>23370+O25</f>
        <v>24745</v>
      </c>
    </row>
    <row r="25" spans="1:15">
      <c r="A25" s="35" t="s">
        <v>31</v>
      </c>
      <c r="B25" s="56" t="s">
        <v>4</v>
      </c>
      <c r="C25" s="121">
        <v>2455</v>
      </c>
      <c r="D25" s="110">
        <v>0</v>
      </c>
      <c r="E25" s="82">
        <v>1375</v>
      </c>
      <c r="F25" s="110">
        <v>0</v>
      </c>
      <c r="G25" s="150">
        <f t="shared" ref="G25:G42" si="8">M25-F25</f>
        <v>0</v>
      </c>
      <c r="H25" s="150">
        <f t="shared" ref="H25:H42" si="9">N25-M25</f>
        <v>0</v>
      </c>
      <c r="I25" s="136">
        <f t="shared" ref="I25:I42" si="10">O25-N25</f>
        <v>1375</v>
      </c>
      <c r="J25" s="174">
        <f t="shared" si="7"/>
        <v>1375</v>
      </c>
      <c r="K25" s="104">
        <f>IF(E25=0,"x",(J25/E25)*100)</f>
        <v>100</v>
      </c>
      <c r="L25" s="48"/>
      <c r="M25" s="145">
        <v>0</v>
      </c>
      <c r="N25" s="157">
        <v>0</v>
      </c>
      <c r="O25" s="167">
        <v>1375</v>
      </c>
    </row>
    <row r="26" spans="1:15" ht="13.8" thickBot="1">
      <c r="A26" s="33" t="s">
        <v>30</v>
      </c>
      <c r="B26" s="57">
        <v>672</v>
      </c>
      <c r="C26" s="122">
        <v>19945</v>
      </c>
      <c r="D26" s="111">
        <f>24494-1890</f>
        <v>22604</v>
      </c>
      <c r="E26" s="83">
        <v>21832</v>
      </c>
      <c r="F26" s="132">
        <v>5852</v>
      </c>
      <c r="G26" s="151">
        <f t="shared" si="8"/>
        <v>5453</v>
      </c>
      <c r="H26" s="151">
        <f t="shared" si="9"/>
        <v>5997</v>
      </c>
      <c r="I26" s="137">
        <f t="shared" si="10"/>
        <v>4530</v>
      </c>
      <c r="J26" s="175">
        <f t="shared" si="7"/>
        <v>21832</v>
      </c>
      <c r="K26" s="105">
        <f t="shared" ref="K26" si="11">IF(E26=0,"x",(J26/E26*100))</f>
        <v>100</v>
      </c>
      <c r="L26" s="48"/>
      <c r="M26" s="146">
        <v>11305</v>
      </c>
      <c r="N26" s="161">
        <f>18345-1043</f>
        <v>17302</v>
      </c>
      <c r="O26" s="168">
        <v>21832</v>
      </c>
    </row>
    <row r="27" spans="1:15">
      <c r="A27" s="34" t="s">
        <v>6</v>
      </c>
      <c r="B27" s="55">
        <v>501</v>
      </c>
      <c r="C27" s="123">
        <v>1382</v>
      </c>
      <c r="D27" s="112">
        <v>1385</v>
      </c>
      <c r="E27" s="84">
        <v>1385</v>
      </c>
      <c r="F27" s="112">
        <v>304</v>
      </c>
      <c r="G27" s="152">
        <f t="shared" si="8"/>
        <v>338</v>
      </c>
      <c r="H27" s="152">
        <f t="shared" si="9"/>
        <v>392</v>
      </c>
      <c r="I27" s="176">
        <f t="shared" si="10"/>
        <v>314</v>
      </c>
      <c r="J27" s="173">
        <f t="shared" si="7"/>
        <v>1348</v>
      </c>
      <c r="K27" s="108">
        <f t="shared" ref="K27:K38" si="12">IF(E27=0,"x",(J27/E27)*100)</f>
        <v>97.328519855595658</v>
      </c>
      <c r="L27" s="48"/>
      <c r="M27" s="147">
        <v>642</v>
      </c>
      <c r="N27" s="162">
        <v>1034</v>
      </c>
      <c r="O27" s="169">
        <v>1348</v>
      </c>
    </row>
    <row r="28" spans="1:15">
      <c r="A28" s="35" t="s">
        <v>29</v>
      </c>
      <c r="B28" s="56">
        <v>502</v>
      </c>
      <c r="C28" s="121">
        <v>1291</v>
      </c>
      <c r="D28" s="113">
        <v>1276</v>
      </c>
      <c r="E28" s="85">
        <v>1276</v>
      </c>
      <c r="F28" s="113">
        <v>514</v>
      </c>
      <c r="G28" s="153">
        <f t="shared" si="8"/>
        <v>281</v>
      </c>
      <c r="H28" s="153">
        <f t="shared" si="9"/>
        <v>278</v>
      </c>
      <c r="I28" s="78">
        <f t="shared" si="10"/>
        <v>260</v>
      </c>
      <c r="J28" s="174">
        <f t="shared" si="7"/>
        <v>1333</v>
      </c>
      <c r="K28" s="104">
        <f t="shared" si="12"/>
        <v>104.46708463949844</v>
      </c>
      <c r="L28" s="48"/>
      <c r="M28" s="145">
        <v>795</v>
      </c>
      <c r="N28" s="157">
        <v>1073</v>
      </c>
      <c r="O28" s="167">
        <v>1333</v>
      </c>
    </row>
    <row r="29" spans="1:15">
      <c r="A29" s="35" t="s">
        <v>5</v>
      </c>
      <c r="B29" s="56">
        <v>504</v>
      </c>
      <c r="C29" s="121">
        <v>178</v>
      </c>
      <c r="D29" s="113">
        <v>228</v>
      </c>
      <c r="E29" s="85">
        <v>228</v>
      </c>
      <c r="F29" s="113">
        <v>47</v>
      </c>
      <c r="G29" s="153">
        <f t="shared" si="8"/>
        <v>62</v>
      </c>
      <c r="H29" s="153">
        <f t="shared" si="9"/>
        <v>92</v>
      </c>
      <c r="I29" s="78">
        <f t="shared" si="10"/>
        <v>21</v>
      </c>
      <c r="J29" s="174">
        <f t="shared" si="7"/>
        <v>222</v>
      </c>
      <c r="K29" s="104">
        <f t="shared" si="12"/>
        <v>97.368421052631575</v>
      </c>
      <c r="L29" s="48"/>
      <c r="M29" s="145">
        <v>109</v>
      </c>
      <c r="N29" s="157">
        <v>201</v>
      </c>
      <c r="O29" s="167">
        <v>222</v>
      </c>
    </row>
    <row r="30" spans="1:15">
      <c r="A30" s="35" t="s">
        <v>0</v>
      </c>
      <c r="B30" s="56">
        <v>511</v>
      </c>
      <c r="C30" s="121">
        <v>463</v>
      </c>
      <c r="D30" s="113">
        <v>990</v>
      </c>
      <c r="E30" s="85">
        <v>990</v>
      </c>
      <c r="F30" s="113">
        <v>123</v>
      </c>
      <c r="G30" s="153">
        <f t="shared" si="8"/>
        <v>32</v>
      </c>
      <c r="H30" s="153">
        <f t="shared" si="9"/>
        <v>46</v>
      </c>
      <c r="I30" s="78">
        <f t="shared" si="10"/>
        <v>297</v>
      </c>
      <c r="J30" s="174">
        <f t="shared" si="7"/>
        <v>498</v>
      </c>
      <c r="K30" s="104">
        <f t="shared" si="12"/>
        <v>50.303030303030305</v>
      </c>
      <c r="L30" s="48"/>
      <c r="M30" s="145">
        <v>155</v>
      </c>
      <c r="N30" s="157">
        <v>201</v>
      </c>
      <c r="O30" s="167">
        <v>498</v>
      </c>
    </row>
    <row r="31" spans="1:15">
      <c r="A31" s="35" t="s">
        <v>1</v>
      </c>
      <c r="B31" s="56">
        <v>518</v>
      </c>
      <c r="C31" s="121">
        <v>6532</v>
      </c>
      <c r="D31" s="113">
        <v>8648</v>
      </c>
      <c r="E31" s="85">
        <f>8648+25-53-1727</f>
        <v>6893</v>
      </c>
      <c r="F31" s="113">
        <v>1333</v>
      </c>
      <c r="G31" s="153">
        <f t="shared" si="8"/>
        <v>767</v>
      </c>
      <c r="H31" s="153">
        <f t="shared" si="9"/>
        <v>2180</v>
      </c>
      <c r="I31" s="78">
        <f t="shared" si="10"/>
        <v>2556</v>
      </c>
      <c r="J31" s="174">
        <f t="shared" si="7"/>
        <v>6836</v>
      </c>
      <c r="K31" s="104">
        <f t="shared" si="12"/>
        <v>99.173074133178588</v>
      </c>
      <c r="L31" s="48"/>
      <c r="M31" s="145">
        <v>2100</v>
      </c>
      <c r="N31" s="157">
        <v>4280</v>
      </c>
      <c r="O31" s="167">
        <v>6836</v>
      </c>
    </row>
    <row r="32" spans="1:15">
      <c r="A32" s="35" t="s">
        <v>28</v>
      </c>
      <c r="B32" s="56">
        <v>521</v>
      </c>
      <c r="C32" s="121">
        <v>8587</v>
      </c>
      <c r="D32" s="113">
        <v>8955</v>
      </c>
      <c r="E32" s="85">
        <f>8955+114+464</f>
        <v>9533</v>
      </c>
      <c r="F32" s="113">
        <v>2121</v>
      </c>
      <c r="G32" s="153">
        <f t="shared" si="8"/>
        <v>2364</v>
      </c>
      <c r="H32" s="153">
        <f t="shared" si="9"/>
        <v>2524</v>
      </c>
      <c r="I32" s="78">
        <f t="shared" si="10"/>
        <v>2498</v>
      </c>
      <c r="J32" s="174">
        <f t="shared" si="7"/>
        <v>9507</v>
      </c>
      <c r="K32" s="104">
        <f t="shared" si="12"/>
        <v>99.727263191020668</v>
      </c>
      <c r="L32" s="48"/>
      <c r="M32" s="145">
        <v>4485</v>
      </c>
      <c r="N32" s="157">
        <v>7009</v>
      </c>
      <c r="O32" s="167">
        <v>9507</v>
      </c>
    </row>
    <row r="33" spans="1:15">
      <c r="A33" s="35" t="s">
        <v>27</v>
      </c>
      <c r="B33" s="56" t="s">
        <v>26</v>
      </c>
      <c r="C33" s="121">
        <v>3114</v>
      </c>
      <c r="D33" s="113">
        <v>3194</v>
      </c>
      <c r="E33" s="85">
        <v>3194</v>
      </c>
      <c r="F33" s="113">
        <v>769</v>
      </c>
      <c r="G33" s="153">
        <f t="shared" si="8"/>
        <v>806</v>
      </c>
      <c r="H33" s="153">
        <f t="shared" si="9"/>
        <v>895</v>
      </c>
      <c r="I33" s="78">
        <f t="shared" si="10"/>
        <v>913</v>
      </c>
      <c r="J33" s="174">
        <f t="shared" si="7"/>
        <v>3383</v>
      </c>
      <c r="K33" s="104">
        <f t="shared" si="12"/>
        <v>105.91734502191611</v>
      </c>
      <c r="L33" s="48"/>
      <c r="M33" s="145">
        <v>1575</v>
      </c>
      <c r="N33" s="157">
        <v>2470</v>
      </c>
      <c r="O33" s="167">
        <v>3383</v>
      </c>
    </row>
    <row r="34" spans="1:15">
      <c r="A34" s="35" t="s">
        <v>25</v>
      </c>
      <c r="B34" s="56">
        <v>557</v>
      </c>
      <c r="C34" s="121">
        <v>1</v>
      </c>
      <c r="D34" s="113">
        <v>0</v>
      </c>
      <c r="E34" s="85">
        <v>0</v>
      </c>
      <c r="F34" s="113">
        <v>0</v>
      </c>
      <c r="G34" s="153">
        <f t="shared" si="8"/>
        <v>0</v>
      </c>
      <c r="H34" s="153">
        <f t="shared" si="9"/>
        <v>0</v>
      </c>
      <c r="I34" s="78">
        <f t="shared" si="10"/>
        <v>0</v>
      </c>
      <c r="J34" s="174">
        <f t="shared" si="7"/>
        <v>0</v>
      </c>
      <c r="K34" s="104" t="str">
        <f t="shared" si="12"/>
        <v>x</v>
      </c>
      <c r="L34" s="48"/>
      <c r="M34" s="145">
        <v>0</v>
      </c>
      <c r="N34" s="157">
        <v>0</v>
      </c>
      <c r="O34" s="167">
        <v>0</v>
      </c>
    </row>
    <row r="35" spans="1:15">
      <c r="A35" s="35" t="s">
        <v>2</v>
      </c>
      <c r="B35" s="56">
        <v>551</v>
      </c>
      <c r="C35" s="121">
        <v>2109</v>
      </c>
      <c r="D35" s="113">
        <v>2056</v>
      </c>
      <c r="E35" s="85">
        <v>2109</v>
      </c>
      <c r="F35" s="113">
        <v>515</v>
      </c>
      <c r="G35" s="153">
        <f t="shared" si="8"/>
        <v>530</v>
      </c>
      <c r="H35" s="153">
        <f t="shared" si="9"/>
        <v>532</v>
      </c>
      <c r="I35" s="78">
        <f t="shared" si="10"/>
        <v>532</v>
      </c>
      <c r="J35" s="174">
        <f t="shared" si="7"/>
        <v>2109</v>
      </c>
      <c r="K35" s="104">
        <f t="shared" si="12"/>
        <v>100</v>
      </c>
      <c r="L35" s="48"/>
      <c r="M35" s="145">
        <v>1045</v>
      </c>
      <c r="N35" s="157">
        <v>1577</v>
      </c>
      <c r="O35" s="167">
        <v>2109</v>
      </c>
    </row>
    <row r="36" spans="1:15" ht="13.8" thickBot="1">
      <c r="A36" s="32" t="s">
        <v>24</v>
      </c>
      <c r="B36" s="58" t="s">
        <v>23</v>
      </c>
      <c r="C36" s="124">
        <v>414</v>
      </c>
      <c r="D36" s="114">
        <v>500</v>
      </c>
      <c r="E36" s="86">
        <v>500</v>
      </c>
      <c r="F36" s="133">
        <v>96</v>
      </c>
      <c r="G36" s="154">
        <f t="shared" si="8"/>
        <v>60</v>
      </c>
      <c r="H36" s="153">
        <f t="shared" si="9"/>
        <v>13</v>
      </c>
      <c r="I36" s="78">
        <f t="shared" si="10"/>
        <v>157</v>
      </c>
      <c r="J36" s="175">
        <f t="shared" si="7"/>
        <v>326</v>
      </c>
      <c r="K36" s="105">
        <f t="shared" si="12"/>
        <v>65.2</v>
      </c>
      <c r="L36" s="48"/>
      <c r="M36" s="126">
        <v>156</v>
      </c>
      <c r="N36" s="159">
        <v>169</v>
      </c>
      <c r="O36" s="170">
        <v>326</v>
      </c>
    </row>
    <row r="37" spans="1:15" ht="13.8" thickBot="1">
      <c r="A37" s="36" t="s">
        <v>22</v>
      </c>
      <c r="B37" s="60"/>
      <c r="C37" s="52">
        <f t="shared" ref="C37:I37" si="13">SUM(C27:C36)</f>
        <v>24071</v>
      </c>
      <c r="D37" s="52">
        <f t="shared" si="13"/>
        <v>27232</v>
      </c>
      <c r="E37" s="61">
        <f t="shared" si="13"/>
        <v>26108</v>
      </c>
      <c r="F37" s="52">
        <f t="shared" si="13"/>
        <v>5822</v>
      </c>
      <c r="G37" s="52">
        <f t="shared" si="13"/>
        <v>5240</v>
      </c>
      <c r="H37" s="52">
        <f t="shared" si="13"/>
        <v>6952</v>
      </c>
      <c r="I37" s="21">
        <f t="shared" si="13"/>
        <v>7548</v>
      </c>
      <c r="J37" s="62">
        <f t="shared" si="7"/>
        <v>25562</v>
      </c>
      <c r="K37" s="106">
        <f t="shared" si="12"/>
        <v>97.908686992492719</v>
      </c>
      <c r="L37" s="48"/>
      <c r="M37" s="21">
        <f>SUM(M27:M36)</f>
        <v>11062</v>
      </c>
      <c r="N37" s="23">
        <f>SUM(N27:N36)</f>
        <v>18014</v>
      </c>
      <c r="O37" s="21">
        <f>SUM(O27:O36)</f>
        <v>25562</v>
      </c>
    </row>
    <row r="38" spans="1:15">
      <c r="A38" s="34" t="s">
        <v>21</v>
      </c>
      <c r="B38" s="55">
        <v>601</v>
      </c>
      <c r="C38" s="123">
        <v>0</v>
      </c>
      <c r="D38" s="112">
        <v>0</v>
      </c>
      <c r="E38" s="84">
        <v>0</v>
      </c>
      <c r="F38" s="134">
        <v>0</v>
      </c>
      <c r="G38" s="152">
        <f t="shared" si="8"/>
        <v>0</v>
      </c>
      <c r="H38" s="152">
        <f t="shared" si="9"/>
        <v>0</v>
      </c>
      <c r="I38" s="78">
        <f t="shared" si="10"/>
        <v>0</v>
      </c>
      <c r="J38" s="173">
        <f t="shared" si="7"/>
        <v>0</v>
      </c>
      <c r="K38" s="103" t="str">
        <f t="shared" si="12"/>
        <v>x</v>
      </c>
      <c r="L38" s="48"/>
      <c r="M38" s="147">
        <v>0</v>
      </c>
      <c r="N38" s="162">
        <v>0</v>
      </c>
      <c r="O38" s="169">
        <v>0</v>
      </c>
    </row>
    <row r="39" spans="1:15">
      <c r="A39" s="35" t="s">
        <v>20</v>
      </c>
      <c r="B39" s="56">
        <v>602</v>
      </c>
      <c r="C39" s="121">
        <v>1189</v>
      </c>
      <c r="D39" s="113">
        <v>1400</v>
      </c>
      <c r="E39" s="85">
        <v>1400</v>
      </c>
      <c r="F39" s="113">
        <v>290</v>
      </c>
      <c r="G39" s="153">
        <f t="shared" si="8"/>
        <v>266</v>
      </c>
      <c r="H39" s="153">
        <f t="shared" si="9"/>
        <v>434</v>
      </c>
      <c r="I39" s="78">
        <f t="shared" si="10"/>
        <v>108</v>
      </c>
      <c r="J39" s="174">
        <f t="shared" si="7"/>
        <v>1098</v>
      </c>
      <c r="K39" s="104">
        <f t="shared" ref="K39:K47" si="14">IF(E39=0,"x",(J39/E39)*100)</f>
        <v>78.428571428571431</v>
      </c>
      <c r="L39" s="48"/>
      <c r="M39" s="145">
        <v>556</v>
      </c>
      <c r="N39" s="157">
        <v>990</v>
      </c>
      <c r="O39" s="167">
        <v>1098</v>
      </c>
    </row>
    <row r="40" spans="1:15">
      <c r="A40" s="35" t="s">
        <v>19</v>
      </c>
      <c r="B40" s="56">
        <v>604</v>
      </c>
      <c r="C40" s="121">
        <v>255</v>
      </c>
      <c r="D40" s="113">
        <v>320</v>
      </c>
      <c r="E40" s="85">
        <v>320</v>
      </c>
      <c r="F40" s="113">
        <v>54</v>
      </c>
      <c r="G40" s="153">
        <f t="shared" si="8"/>
        <v>82</v>
      </c>
      <c r="H40" s="153">
        <f t="shared" si="9"/>
        <v>135</v>
      </c>
      <c r="I40" s="78">
        <f t="shared" si="10"/>
        <v>31</v>
      </c>
      <c r="J40" s="174">
        <f t="shared" si="7"/>
        <v>302</v>
      </c>
      <c r="K40" s="104">
        <f t="shared" si="14"/>
        <v>94.375</v>
      </c>
      <c r="L40" s="48"/>
      <c r="M40" s="145">
        <v>136</v>
      </c>
      <c r="N40" s="157">
        <v>271</v>
      </c>
      <c r="O40" s="167">
        <v>302</v>
      </c>
    </row>
    <row r="41" spans="1:15">
      <c r="A41" s="35" t="s">
        <v>18</v>
      </c>
      <c r="B41" s="56" t="s">
        <v>17</v>
      </c>
      <c r="C41" s="121">
        <v>21905</v>
      </c>
      <c r="D41" s="113">
        <v>24494</v>
      </c>
      <c r="E41" s="85">
        <v>23370</v>
      </c>
      <c r="F41" s="113">
        <v>6200</v>
      </c>
      <c r="G41" s="153">
        <f t="shared" si="8"/>
        <v>5945</v>
      </c>
      <c r="H41" s="153">
        <f t="shared" si="9"/>
        <v>6200</v>
      </c>
      <c r="I41" s="78">
        <f t="shared" si="10"/>
        <v>5025</v>
      </c>
      <c r="J41" s="174">
        <f t="shared" si="7"/>
        <v>23370</v>
      </c>
      <c r="K41" s="104">
        <f t="shared" si="14"/>
        <v>100</v>
      </c>
      <c r="L41" s="48"/>
      <c r="M41" s="145">
        <v>12145</v>
      </c>
      <c r="N41" s="157">
        <v>18345</v>
      </c>
      <c r="O41" s="167">
        <v>23370</v>
      </c>
    </row>
    <row r="42" spans="1:15" ht="13.8" thickBot="1">
      <c r="A42" s="32" t="s">
        <v>7</v>
      </c>
      <c r="B42" s="58" t="s">
        <v>16</v>
      </c>
      <c r="C42" s="124">
        <v>870</v>
      </c>
      <c r="D42" s="114">
        <f>400+170+520</f>
        <v>1090</v>
      </c>
      <c r="E42" s="86">
        <f>400+170+520</f>
        <v>1090</v>
      </c>
      <c r="F42" s="133">
        <v>172</v>
      </c>
      <c r="G42" s="154">
        <f t="shared" si="8"/>
        <v>97</v>
      </c>
      <c r="H42" s="154">
        <f t="shared" si="9"/>
        <v>512</v>
      </c>
      <c r="I42" s="177">
        <f t="shared" si="10"/>
        <v>170</v>
      </c>
      <c r="J42" s="175">
        <f t="shared" si="7"/>
        <v>951</v>
      </c>
      <c r="K42" s="105">
        <f t="shared" si="14"/>
        <v>87.247706422018339</v>
      </c>
      <c r="L42" s="48"/>
      <c r="M42" s="126">
        <v>269</v>
      </c>
      <c r="N42" s="159">
        <v>781</v>
      </c>
      <c r="O42" s="170">
        <v>951</v>
      </c>
    </row>
    <row r="43" spans="1:15" ht="13.8" thickBot="1">
      <c r="A43" s="36" t="s">
        <v>15</v>
      </c>
      <c r="B43" s="60" t="s">
        <v>4</v>
      </c>
      <c r="C43" s="61">
        <f t="shared" ref="C43:I43" si="15">SUM(C38:C42)</f>
        <v>24219</v>
      </c>
      <c r="D43" s="61">
        <f t="shared" si="15"/>
        <v>27304</v>
      </c>
      <c r="E43" s="61">
        <f t="shared" si="15"/>
        <v>26180</v>
      </c>
      <c r="F43" s="8">
        <f t="shared" si="15"/>
        <v>6716</v>
      </c>
      <c r="G43" s="8">
        <f t="shared" si="15"/>
        <v>6390</v>
      </c>
      <c r="H43" s="52">
        <f t="shared" si="15"/>
        <v>7281</v>
      </c>
      <c r="I43" s="21">
        <f t="shared" si="15"/>
        <v>5334</v>
      </c>
      <c r="J43" s="62">
        <f t="shared" si="7"/>
        <v>25721</v>
      </c>
      <c r="K43" s="108">
        <f t="shared" si="14"/>
        <v>98.246753246753244</v>
      </c>
      <c r="L43" s="48"/>
      <c r="M43" s="21">
        <f>SUM(M38:M42)</f>
        <v>13106</v>
      </c>
      <c r="N43" s="23">
        <f>SUM(N38:N42)</f>
        <v>20387</v>
      </c>
      <c r="O43" s="21">
        <f>SUM(O38:O42)</f>
        <v>25721</v>
      </c>
    </row>
    <row r="44" spans="1:15" ht="5.25" customHeight="1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4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6">C43-C41</f>
        <v>2314</v>
      </c>
      <c r="D45" s="61">
        <f t="shared" si="16"/>
        <v>2810</v>
      </c>
      <c r="E45" s="61">
        <f t="shared" si="16"/>
        <v>2810</v>
      </c>
      <c r="F45" s="8">
        <f t="shared" si="16"/>
        <v>516</v>
      </c>
      <c r="G45" s="62">
        <f t="shared" si="16"/>
        <v>445</v>
      </c>
      <c r="H45" s="8">
        <f t="shared" si="16"/>
        <v>1081</v>
      </c>
      <c r="I45" s="62">
        <f t="shared" si="16"/>
        <v>309</v>
      </c>
      <c r="J45" s="67">
        <f t="shared" si="7"/>
        <v>2351</v>
      </c>
      <c r="K45" s="103">
        <f t="shared" si="14"/>
        <v>83.665480427046262</v>
      </c>
      <c r="L45" s="48"/>
      <c r="M45" s="8">
        <f>M43-M41</f>
        <v>961</v>
      </c>
      <c r="N45" s="128">
        <f>N43-N41</f>
        <v>2042</v>
      </c>
      <c r="O45" s="8">
        <f>O43-O41</f>
        <v>2351</v>
      </c>
    </row>
    <row r="46" spans="1:15" ht="13.8" thickBot="1">
      <c r="A46" s="36" t="s">
        <v>13</v>
      </c>
      <c r="B46" s="60" t="s">
        <v>4</v>
      </c>
      <c r="C46" s="8">
        <f t="shared" ref="C46:I46" si="17">C43-C37</f>
        <v>148</v>
      </c>
      <c r="D46" s="61">
        <f t="shared" si="17"/>
        <v>72</v>
      </c>
      <c r="E46" s="61">
        <f>E43-E37</f>
        <v>72</v>
      </c>
      <c r="F46" s="8">
        <f t="shared" si="17"/>
        <v>894</v>
      </c>
      <c r="G46" s="62">
        <f t="shared" si="17"/>
        <v>1150</v>
      </c>
      <c r="H46" s="8">
        <f t="shared" si="17"/>
        <v>329</v>
      </c>
      <c r="I46" s="62">
        <f t="shared" si="17"/>
        <v>-2214</v>
      </c>
      <c r="J46" s="67">
        <f t="shared" si="7"/>
        <v>159</v>
      </c>
      <c r="K46" s="103">
        <f t="shared" si="14"/>
        <v>220.83333333333334</v>
      </c>
      <c r="L46" s="48"/>
      <c r="M46" s="8">
        <f>M43-M37</f>
        <v>2044</v>
      </c>
      <c r="N46" s="128">
        <f>N43-N37</f>
        <v>2373</v>
      </c>
      <c r="O46" s="8">
        <f>O43-O37</f>
        <v>159</v>
      </c>
    </row>
    <row r="47" spans="1:15" ht="13.8" thickBot="1">
      <c r="A47" s="68" t="s">
        <v>12</v>
      </c>
      <c r="B47" s="69" t="s">
        <v>4</v>
      </c>
      <c r="C47" s="8">
        <f t="shared" ref="C47:I47" si="18">C46-C41</f>
        <v>-21757</v>
      </c>
      <c r="D47" s="61">
        <f t="shared" si="18"/>
        <v>-24422</v>
      </c>
      <c r="E47" s="61">
        <f t="shared" si="18"/>
        <v>-23298</v>
      </c>
      <c r="F47" s="8">
        <f t="shared" si="18"/>
        <v>-5306</v>
      </c>
      <c r="G47" s="62">
        <f t="shared" si="18"/>
        <v>-4795</v>
      </c>
      <c r="H47" s="8">
        <f t="shared" si="18"/>
        <v>-5871</v>
      </c>
      <c r="I47" s="62">
        <f t="shared" si="18"/>
        <v>-7239</v>
      </c>
      <c r="J47" s="61">
        <f t="shared" si="7"/>
        <v>-23211</v>
      </c>
      <c r="K47" s="103">
        <f t="shared" si="14"/>
        <v>99.626577388617051</v>
      </c>
      <c r="L47" s="48"/>
      <c r="M47" s="8">
        <f>M46-M41</f>
        <v>-10101</v>
      </c>
      <c r="N47" s="128">
        <f>N46-N41</f>
        <v>-15972</v>
      </c>
      <c r="O47" s="8">
        <f>O46-O41</f>
        <v>-23211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71</v>
      </c>
      <c r="C56" s="1" t="s">
        <v>74</v>
      </c>
      <c r="D56" s="1" t="s">
        <v>73</v>
      </c>
    </row>
    <row r="57" spans="1:10">
      <c r="D57" s="1" t="s">
        <v>75</v>
      </c>
    </row>
    <row r="58" spans="1:10">
      <c r="A58" s="26" t="s">
        <v>72</v>
      </c>
    </row>
  </sheetData>
  <mergeCells count="3">
    <mergeCell ref="A1:O1"/>
    <mergeCell ref="F9:I9"/>
    <mergeCell ref="C7:O7"/>
  </mergeCells>
  <pageMargins left="1.0629921259842521" right="0.31496062992125984" top="0.51181102362204722" bottom="0.59055118110236227" header="0.51181102362204722" footer="0.51181102362204722"/>
  <pageSetup paperSize="9" scale="60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1AA057-89D1-4382-847A-89B838A4F54D}">
  <dimension ref="A1:P58"/>
  <sheetViews>
    <sheetView workbookViewId="0">
      <selection activeCell="E45" sqref="E45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44140625" style="2" customWidth="1"/>
    <col min="10" max="10" width="9.109375" style="2" customWidth="1"/>
    <col min="11" max="11" width="12" style="1" customWidth="1"/>
    <col min="12" max="12" width="8.554687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554687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184" t="s">
        <v>111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39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399"/>
      <c r="C11" s="400">
        <v>13</v>
      </c>
      <c r="D11" s="93">
        <v>14</v>
      </c>
      <c r="E11" s="87">
        <v>14</v>
      </c>
      <c r="F11" s="129">
        <v>13</v>
      </c>
      <c r="G11" s="194">
        <f t="shared" ref="G11:I23" si="0">M11</f>
        <v>14</v>
      </c>
      <c r="H11" s="195">
        <f t="shared" si="0"/>
        <v>14</v>
      </c>
      <c r="I11" s="196">
        <f>O11</f>
        <v>14</v>
      </c>
      <c r="J11" s="98" t="s">
        <v>4</v>
      </c>
      <c r="K11" s="102" t="s">
        <v>4</v>
      </c>
      <c r="L11" s="178"/>
      <c r="M11" s="197">
        <v>14</v>
      </c>
      <c r="N11" s="198">
        <v>14</v>
      </c>
      <c r="O11" s="171">
        <v>14</v>
      </c>
    </row>
    <row r="12" spans="1:16" ht="13.8" thickBot="1">
      <c r="A12" s="33" t="s">
        <v>44</v>
      </c>
      <c r="B12" s="199"/>
      <c r="C12" s="401">
        <v>12</v>
      </c>
      <c r="D12" s="141">
        <v>12.5</v>
      </c>
      <c r="E12" s="88">
        <v>12.65</v>
      </c>
      <c r="F12" s="130">
        <v>12</v>
      </c>
      <c r="G12" s="383">
        <f t="shared" si="0"/>
        <v>12.65</v>
      </c>
      <c r="H12" s="384">
        <f t="shared" si="0"/>
        <v>12.65</v>
      </c>
      <c r="I12" s="383">
        <f>O12</f>
        <v>12.65</v>
      </c>
      <c r="J12" s="99"/>
      <c r="K12" s="59" t="s">
        <v>4</v>
      </c>
      <c r="L12" s="178"/>
      <c r="M12" s="203">
        <v>12.65</v>
      </c>
      <c r="N12" s="204">
        <v>12.65</v>
      </c>
      <c r="O12" s="172">
        <v>12.65</v>
      </c>
    </row>
    <row r="13" spans="1:16">
      <c r="A13" s="34" t="s">
        <v>62</v>
      </c>
      <c r="B13" s="50" t="s">
        <v>92</v>
      </c>
      <c r="C13" s="402">
        <v>4796</v>
      </c>
      <c r="D13" s="93" t="s">
        <v>4</v>
      </c>
      <c r="E13" s="93" t="s">
        <v>4</v>
      </c>
      <c r="F13" s="123">
        <v>4796</v>
      </c>
      <c r="G13" s="77">
        <f t="shared" si="0"/>
        <v>5171</v>
      </c>
      <c r="H13" s="78">
        <f t="shared" si="0"/>
        <v>5701</v>
      </c>
      <c r="I13" s="77">
        <f>O13</f>
        <v>5770</v>
      </c>
      <c r="J13" s="96" t="s">
        <v>4</v>
      </c>
      <c r="K13" s="6" t="s">
        <v>4</v>
      </c>
      <c r="L13" s="178"/>
      <c r="M13" s="144">
        <v>5171</v>
      </c>
      <c r="N13" s="117">
        <v>5701</v>
      </c>
      <c r="O13" s="206">
        <v>5770</v>
      </c>
    </row>
    <row r="14" spans="1:16">
      <c r="A14" s="35" t="s">
        <v>63</v>
      </c>
      <c r="B14" s="50" t="s">
        <v>93</v>
      </c>
      <c r="C14" s="402">
        <v>4608</v>
      </c>
      <c r="D14" s="94" t="s">
        <v>4</v>
      </c>
      <c r="E14" s="94" t="s">
        <v>4</v>
      </c>
      <c r="F14" s="121">
        <v>4615</v>
      </c>
      <c r="G14" s="77">
        <f t="shared" si="0"/>
        <v>4725</v>
      </c>
      <c r="H14" s="78">
        <f t="shared" si="0"/>
        <v>4939</v>
      </c>
      <c r="I14" s="77">
        <f t="shared" si="0"/>
        <v>5030</v>
      </c>
      <c r="J14" s="96" t="s">
        <v>4</v>
      </c>
      <c r="K14" s="6" t="s">
        <v>4</v>
      </c>
      <c r="L14" s="178"/>
      <c r="M14" s="145">
        <v>4725</v>
      </c>
      <c r="N14" s="117">
        <v>4939</v>
      </c>
      <c r="O14" s="206">
        <v>5030</v>
      </c>
    </row>
    <row r="15" spans="1:16">
      <c r="A15" s="35" t="s">
        <v>43</v>
      </c>
      <c r="B15" s="50" t="s">
        <v>42</v>
      </c>
      <c r="C15" s="402">
        <v>48</v>
      </c>
      <c r="D15" s="94" t="s">
        <v>4</v>
      </c>
      <c r="E15" s="94" t="s">
        <v>4</v>
      </c>
      <c r="F15" s="121">
        <v>42</v>
      </c>
      <c r="G15" s="77">
        <f t="shared" si="0"/>
        <v>26</v>
      </c>
      <c r="H15" s="78">
        <f t="shared" si="0"/>
        <v>39</v>
      </c>
      <c r="I15" s="77">
        <f t="shared" si="0"/>
        <v>62</v>
      </c>
      <c r="J15" s="96" t="s">
        <v>4</v>
      </c>
      <c r="K15" s="6" t="s">
        <v>4</v>
      </c>
      <c r="L15" s="178"/>
      <c r="M15" s="145">
        <v>26</v>
      </c>
      <c r="N15" s="117">
        <v>39</v>
      </c>
      <c r="O15" s="206">
        <v>62</v>
      </c>
    </row>
    <row r="16" spans="1:16">
      <c r="A16" s="35" t="s">
        <v>41</v>
      </c>
      <c r="B16" s="50" t="s">
        <v>4</v>
      </c>
      <c r="C16" s="402">
        <v>548</v>
      </c>
      <c r="D16" s="94" t="s">
        <v>4</v>
      </c>
      <c r="E16" s="94" t="s">
        <v>4</v>
      </c>
      <c r="F16" s="121">
        <v>2949</v>
      </c>
      <c r="G16" s="77">
        <f t="shared" si="0"/>
        <v>5259</v>
      </c>
      <c r="H16" s="78">
        <f t="shared" si="0"/>
        <v>6809</v>
      </c>
      <c r="I16" s="77">
        <f t="shared" si="0"/>
        <v>987</v>
      </c>
      <c r="J16" s="96" t="s">
        <v>4</v>
      </c>
      <c r="K16" s="6" t="s">
        <v>4</v>
      </c>
      <c r="L16" s="178"/>
      <c r="M16" s="145">
        <v>5259</v>
      </c>
      <c r="N16" s="117">
        <v>6809</v>
      </c>
      <c r="O16" s="206">
        <v>987</v>
      </c>
    </row>
    <row r="17" spans="1:15" ht="13.8" thickBot="1">
      <c r="A17" s="32" t="s">
        <v>40</v>
      </c>
      <c r="B17" s="51" t="s">
        <v>39</v>
      </c>
      <c r="C17" s="403">
        <v>2454</v>
      </c>
      <c r="D17" s="95" t="s">
        <v>4</v>
      </c>
      <c r="E17" s="95" t="s">
        <v>4</v>
      </c>
      <c r="F17" s="131">
        <v>1520</v>
      </c>
      <c r="G17" s="77">
        <f t="shared" si="0"/>
        <v>2419</v>
      </c>
      <c r="H17" s="78">
        <f t="shared" si="0"/>
        <v>1127</v>
      </c>
      <c r="I17" s="77">
        <f t="shared" si="0"/>
        <v>1847</v>
      </c>
      <c r="J17" s="100" t="s">
        <v>4</v>
      </c>
      <c r="K17" s="7" t="s">
        <v>4</v>
      </c>
      <c r="L17" s="178"/>
      <c r="M17" s="146">
        <v>2419</v>
      </c>
      <c r="N17" s="118">
        <v>1127</v>
      </c>
      <c r="O17" s="208">
        <v>1847</v>
      </c>
    </row>
    <row r="18" spans="1:15" ht="13.8" thickBot="1">
      <c r="A18" s="36" t="s">
        <v>38</v>
      </c>
      <c r="B18" s="25"/>
      <c r="C18" s="404">
        <f t="shared" ref="C18" si="1">C13-C14+C15+C16+C17</f>
        <v>3238</v>
      </c>
      <c r="D18" s="52" t="s">
        <v>4</v>
      </c>
      <c r="E18" s="52" t="s">
        <v>4</v>
      </c>
      <c r="F18" s="21">
        <f>F13-F14+F15+F16+F17</f>
        <v>4692</v>
      </c>
      <c r="G18" s="21">
        <f>G13-G14+G15+G16+G17</f>
        <v>8150</v>
      </c>
      <c r="H18" s="21">
        <f t="shared" ref="H18:I18" si="2">H13-H14+H15+H16+H17</f>
        <v>8737</v>
      </c>
      <c r="I18" s="21">
        <f t="shared" si="2"/>
        <v>3636</v>
      </c>
      <c r="J18" s="61" t="s">
        <v>4</v>
      </c>
      <c r="K18" s="8" t="s">
        <v>4</v>
      </c>
      <c r="L18" s="178"/>
      <c r="M18" s="125">
        <f>M13-M14+M15+M16+M17</f>
        <v>8150</v>
      </c>
      <c r="N18" s="125">
        <f>N13-N14+N15+N16+N17</f>
        <v>8737</v>
      </c>
      <c r="O18" s="125">
        <f>O13-O14+O15+O16+O17</f>
        <v>3636</v>
      </c>
    </row>
    <row r="19" spans="1:15">
      <c r="A19" s="32" t="s">
        <v>66</v>
      </c>
      <c r="B19" s="53" t="s">
        <v>67</v>
      </c>
      <c r="C19" s="403">
        <v>141</v>
      </c>
      <c r="D19" s="93" t="s">
        <v>4</v>
      </c>
      <c r="E19" s="93" t="s">
        <v>4</v>
      </c>
      <c r="F19" s="131">
        <v>133</v>
      </c>
      <c r="G19" s="77">
        <f t="shared" si="0"/>
        <v>399</v>
      </c>
      <c r="H19" s="78">
        <f t="shared" si="0"/>
        <v>714</v>
      </c>
      <c r="I19" s="77">
        <f t="shared" si="0"/>
        <v>693</v>
      </c>
      <c r="J19" s="100" t="s">
        <v>4</v>
      </c>
      <c r="K19" s="7" t="s">
        <v>4</v>
      </c>
      <c r="L19" s="178"/>
      <c r="M19" s="147">
        <v>399</v>
      </c>
      <c r="N19" s="118">
        <v>714</v>
      </c>
      <c r="O19" s="208">
        <v>693</v>
      </c>
    </row>
    <row r="20" spans="1:15">
      <c r="A20" s="35" t="s">
        <v>37</v>
      </c>
      <c r="B20" s="50" t="s">
        <v>36</v>
      </c>
      <c r="C20" s="402">
        <v>1149</v>
      </c>
      <c r="D20" s="94" t="s">
        <v>4</v>
      </c>
      <c r="E20" s="94" t="s">
        <v>4</v>
      </c>
      <c r="F20" s="121">
        <v>662</v>
      </c>
      <c r="G20" s="77">
        <f t="shared" si="0"/>
        <v>818</v>
      </c>
      <c r="H20" s="78">
        <f t="shared" si="0"/>
        <v>510</v>
      </c>
      <c r="I20" s="77">
        <f t="shared" si="0"/>
        <v>874</v>
      </c>
      <c r="J20" s="96" t="s">
        <v>4</v>
      </c>
      <c r="K20" s="6" t="s">
        <v>4</v>
      </c>
      <c r="L20" s="178"/>
      <c r="M20" s="145">
        <v>818</v>
      </c>
      <c r="N20" s="117">
        <v>510</v>
      </c>
      <c r="O20" s="206">
        <v>874</v>
      </c>
    </row>
    <row r="21" spans="1:15">
      <c r="A21" s="35" t="s">
        <v>35</v>
      </c>
      <c r="B21" s="50" t="s">
        <v>4</v>
      </c>
      <c r="C21" s="402">
        <v>82</v>
      </c>
      <c r="D21" s="94" t="s">
        <v>4</v>
      </c>
      <c r="E21" s="94" t="s">
        <v>4</v>
      </c>
      <c r="F21" s="121">
        <v>518</v>
      </c>
      <c r="G21" s="77">
        <f t="shared" si="0"/>
        <v>518</v>
      </c>
      <c r="H21" s="78">
        <f t="shared" si="0"/>
        <v>884</v>
      </c>
      <c r="I21" s="77">
        <f t="shared" si="0"/>
        <v>557</v>
      </c>
      <c r="J21" s="96" t="s">
        <v>4</v>
      </c>
      <c r="K21" s="6" t="s">
        <v>4</v>
      </c>
      <c r="L21" s="178"/>
      <c r="M21" s="145">
        <v>518</v>
      </c>
      <c r="N21" s="117">
        <v>884</v>
      </c>
      <c r="O21" s="206">
        <v>557</v>
      </c>
    </row>
    <row r="22" spans="1:15">
      <c r="A22" s="35" t="s">
        <v>34</v>
      </c>
      <c r="B22" s="50" t="s">
        <v>4</v>
      </c>
      <c r="C22" s="402">
        <v>1838</v>
      </c>
      <c r="D22" s="94" t="s">
        <v>4</v>
      </c>
      <c r="E22" s="94" t="s">
        <v>4</v>
      </c>
      <c r="F22" s="121">
        <v>3162</v>
      </c>
      <c r="G22" s="77">
        <f t="shared" si="0"/>
        <v>6267</v>
      </c>
      <c r="H22" s="78">
        <f t="shared" si="0"/>
        <v>6673</v>
      </c>
      <c r="I22" s="77">
        <f t="shared" si="0"/>
        <v>1299</v>
      </c>
      <c r="J22" s="96" t="s">
        <v>4</v>
      </c>
      <c r="K22" s="6" t="s">
        <v>4</v>
      </c>
      <c r="L22" s="178"/>
      <c r="M22" s="145">
        <v>6267</v>
      </c>
      <c r="N22" s="117">
        <v>6673</v>
      </c>
      <c r="O22" s="206">
        <v>1299</v>
      </c>
    </row>
    <row r="23" spans="1:15" ht="13.8" thickBot="1">
      <c r="A23" s="33" t="s">
        <v>33</v>
      </c>
      <c r="B23" s="54" t="s">
        <v>4</v>
      </c>
      <c r="C23" s="405"/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406">
        <v>9064</v>
      </c>
      <c r="D24" s="109">
        <v>7830</v>
      </c>
      <c r="E24" s="81">
        <v>9390</v>
      </c>
      <c r="F24" s="109">
        <v>1901</v>
      </c>
      <c r="G24" s="149">
        <f>M24-F24</f>
        <v>2919</v>
      </c>
      <c r="H24" s="149">
        <f>N24-M24</f>
        <v>2239</v>
      </c>
      <c r="I24" s="135">
        <f>O24-N24</f>
        <v>2603</v>
      </c>
      <c r="J24" s="173">
        <f t="shared" ref="J24:J47" si="3">SUM(F24:I24)</f>
        <v>9662</v>
      </c>
      <c r="K24" s="103">
        <f>IF(E24=0,"x",(J24/E24*100))</f>
        <v>102.89669861554846</v>
      </c>
      <c r="L24" s="178"/>
      <c r="M24" s="144">
        <v>4820</v>
      </c>
      <c r="N24" s="215">
        <v>7059</v>
      </c>
      <c r="O24" s="216">
        <v>9662</v>
      </c>
    </row>
    <row r="25" spans="1:15">
      <c r="A25" s="35" t="s">
        <v>31</v>
      </c>
      <c r="B25" s="56" t="s">
        <v>4</v>
      </c>
      <c r="C25" s="407">
        <v>0</v>
      </c>
      <c r="D25" s="110"/>
      <c r="E25" s="82"/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>
        <v>0</v>
      </c>
      <c r="N25" s="117">
        <v>0</v>
      </c>
      <c r="O25" s="219">
        <v>0</v>
      </c>
    </row>
    <row r="26" spans="1:15" ht="13.8" thickBot="1">
      <c r="A26" s="33" t="s">
        <v>30</v>
      </c>
      <c r="B26" s="57">
        <v>672</v>
      </c>
      <c r="C26" s="408">
        <v>1800</v>
      </c>
      <c r="D26" s="111">
        <v>1530</v>
      </c>
      <c r="E26" s="83">
        <v>1530</v>
      </c>
      <c r="F26" s="132">
        <v>383</v>
      </c>
      <c r="G26" s="151">
        <f t="shared" si="4"/>
        <v>382</v>
      </c>
      <c r="H26" s="151">
        <f t="shared" si="5"/>
        <v>383</v>
      </c>
      <c r="I26" s="137">
        <f t="shared" si="5"/>
        <v>382</v>
      </c>
      <c r="J26" s="175">
        <f t="shared" si="3"/>
        <v>1530</v>
      </c>
      <c r="K26" s="105">
        <f t="shared" ref="K26" si="6">IF(E26=0,"x",(J26/E26*100))</f>
        <v>100</v>
      </c>
      <c r="L26" s="178"/>
      <c r="M26" s="146">
        <v>765</v>
      </c>
      <c r="N26" s="223">
        <v>1148</v>
      </c>
      <c r="O26" s="224">
        <v>1530</v>
      </c>
    </row>
    <row r="27" spans="1:15">
      <c r="A27" s="34" t="s">
        <v>6</v>
      </c>
      <c r="B27" s="55">
        <v>501</v>
      </c>
      <c r="C27" s="409">
        <v>774</v>
      </c>
      <c r="D27" s="112">
        <v>750</v>
      </c>
      <c r="E27" s="84">
        <v>670</v>
      </c>
      <c r="F27" s="112">
        <v>171</v>
      </c>
      <c r="G27" s="241">
        <f t="shared" si="4"/>
        <v>207</v>
      </c>
      <c r="H27" s="241">
        <f t="shared" si="5"/>
        <v>125</v>
      </c>
      <c r="I27" s="176">
        <f t="shared" si="5"/>
        <v>114</v>
      </c>
      <c r="J27" s="173">
        <f t="shared" si="3"/>
        <v>617</v>
      </c>
      <c r="K27" s="108">
        <f t="shared" ref="K27:K47" si="7">IF(E27=0,"x",(J27/E27)*100)</f>
        <v>92.089552238805965</v>
      </c>
      <c r="L27" s="178"/>
      <c r="M27" s="147">
        <v>378</v>
      </c>
      <c r="N27" s="227">
        <v>503</v>
      </c>
      <c r="O27" s="228">
        <v>617</v>
      </c>
    </row>
    <row r="28" spans="1:15">
      <c r="A28" s="35" t="s">
        <v>29</v>
      </c>
      <c r="B28" s="56">
        <v>502</v>
      </c>
      <c r="C28" s="410">
        <v>565</v>
      </c>
      <c r="D28" s="113">
        <v>532</v>
      </c>
      <c r="E28" s="85">
        <v>550</v>
      </c>
      <c r="F28" s="113">
        <v>47</v>
      </c>
      <c r="G28" s="153">
        <f t="shared" si="4"/>
        <v>246</v>
      </c>
      <c r="H28" s="153">
        <f t="shared" si="5"/>
        <v>142</v>
      </c>
      <c r="I28" s="78">
        <f t="shared" si="5"/>
        <v>57</v>
      </c>
      <c r="J28" s="174">
        <f t="shared" si="3"/>
        <v>492</v>
      </c>
      <c r="K28" s="104">
        <f t="shared" si="7"/>
        <v>89.454545454545453</v>
      </c>
      <c r="L28" s="178"/>
      <c r="M28" s="145">
        <v>293</v>
      </c>
      <c r="N28" s="117">
        <v>435</v>
      </c>
      <c r="O28" s="219">
        <v>492</v>
      </c>
    </row>
    <row r="29" spans="1:15">
      <c r="A29" s="35" t="s">
        <v>5</v>
      </c>
      <c r="B29" s="56">
        <v>504</v>
      </c>
      <c r="C29" s="410">
        <v>0</v>
      </c>
      <c r="D29" s="113"/>
      <c r="E29" s="85"/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410">
        <v>138</v>
      </c>
      <c r="D30" s="113">
        <v>240</v>
      </c>
      <c r="E30" s="85">
        <v>200</v>
      </c>
      <c r="F30" s="113">
        <v>37</v>
      </c>
      <c r="G30" s="153">
        <f t="shared" si="4"/>
        <v>43</v>
      </c>
      <c r="H30" s="153">
        <f t="shared" si="5"/>
        <v>78</v>
      </c>
      <c r="I30" s="78">
        <f t="shared" si="5"/>
        <v>9</v>
      </c>
      <c r="J30" s="174">
        <f t="shared" si="3"/>
        <v>167</v>
      </c>
      <c r="K30" s="104">
        <f t="shared" si="7"/>
        <v>83.5</v>
      </c>
      <c r="L30" s="178"/>
      <c r="M30" s="145">
        <v>80</v>
      </c>
      <c r="N30" s="117">
        <v>158</v>
      </c>
      <c r="O30" s="219">
        <v>167</v>
      </c>
    </row>
    <row r="31" spans="1:15">
      <c r="A31" s="35" t="s">
        <v>1</v>
      </c>
      <c r="B31" s="56">
        <v>518</v>
      </c>
      <c r="C31" s="410">
        <v>497</v>
      </c>
      <c r="D31" s="113">
        <v>429</v>
      </c>
      <c r="E31" s="85">
        <v>446</v>
      </c>
      <c r="F31" s="113">
        <v>107</v>
      </c>
      <c r="G31" s="153">
        <f t="shared" si="4"/>
        <v>111</v>
      </c>
      <c r="H31" s="153">
        <f t="shared" si="5"/>
        <v>95</v>
      </c>
      <c r="I31" s="78">
        <f t="shared" si="5"/>
        <v>91</v>
      </c>
      <c r="J31" s="174">
        <f t="shared" si="3"/>
        <v>404</v>
      </c>
      <c r="K31" s="104">
        <f t="shared" si="7"/>
        <v>90.582959641255599</v>
      </c>
      <c r="L31" s="178"/>
      <c r="M31" s="145">
        <v>218</v>
      </c>
      <c r="N31" s="117">
        <v>313</v>
      </c>
      <c r="O31" s="219">
        <v>404</v>
      </c>
    </row>
    <row r="32" spans="1:15">
      <c r="A32" s="35" t="s">
        <v>28</v>
      </c>
      <c r="B32" s="56">
        <v>521</v>
      </c>
      <c r="C32" s="410">
        <v>5455</v>
      </c>
      <c r="D32" s="113">
        <v>4680</v>
      </c>
      <c r="E32" s="85">
        <v>5965</v>
      </c>
      <c r="F32" s="113">
        <v>1138</v>
      </c>
      <c r="G32" s="153">
        <f t="shared" si="4"/>
        <v>1831</v>
      </c>
      <c r="H32" s="153">
        <f t="shared" si="5"/>
        <v>1383</v>
      </c>
      <c r="I32" s="78">
        <f t="shared" si="5"/>
        <v>1613</v>
      </c>
      <c r="J32" s="174">
        <f t="shared" si="3"/>
        <v>5965</v>
      </c>
      <c r="K32" s="104">
        <f t="shared" si="7"/>
        <v>100</v>
      </c>
      <c r="L32" s="178"/>
      <c r="M32" s="145">
        <v>2969</v>
      </c>
      <c r="N32" s="117">
        <v>4352</v>
      </c>
      <c r="O32" s="219">
        <v>5965</v>
      </c>
    </row>
    <row r="33" spans="1:15">
      <c r="A33" s="35" t="s">
        <v>27</v>
      </c>
      <c r="B33" s="56" t="s">
        <v>26</v>
      </c>
      <c r="C33" s="410">
        <v>2165</v>
      </c>
      <c r="D33" s="113">
        <v>1830</v>
      </c>
      <c r="E33" s="85">
        <v>2290</v>
      </c>
      <c r="F33" s="113">
        <v>406</v>
      </c>
      <c r="G33" s="153">
        <f t="shared" si="4"/>
        <v>667</v>
      </c>
      <c r="H33" s="153">
        <f t="shared" si="5"/>
        <v>493</v>
      </c>
      <c r="I33" s="78">
        <f t="shared" si="5"/>
        <v>723</v>
      </c>
      <c r="J33" s="174">
        <f t="shared" si="3"/>
        <v>2289</v>
      </c>
      <c r="K33" s="104">
        <f t="shared" si="7"/>
        <v>99.956331877729255</v>
      </c>
      <c r="L33" s="178"/>
      <c r="M33" s="145">
        <v>1073</v>
      </c>
      <c r="N33" s="117">
        <v>1566</v>
      </c>
      <c r="O33" s="219">
        <v>2289</v>
      </c>
    </row>
    <row r="34" spans="1:15">
      <c r="A34" s="35" t="s">
        <v>25</v>
      </c>
      <c r="B34" s="56">
        <v>557</v>
      </c>
      <c r="C34" s="410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410">
        <v>36</v>
      </c>
      <c r="D35" s="113">
        <v>30</v>
      </c>
      <c r="E35" s="85">
        <v>56</v>
      </c>
      <c r="F35" s="113">
        <v>8</v>
      </c>
      <c r="G35" s="153">
        <f t="shared" si="4"/>
        <v>10</v>
      </c>
      <c r="H35" s="153">
        <f t="shared" si="5"/>
        <v>16</v>
      </c>
      <c r="I35" s="78">
        <f t="shared" si="5"/>
        <v>22</v>
      </c>
      <c r="J35" s="174">
        <f t="shared" si="3"/>
        <v>56</v>
      </c>
      <c r="K35" s="104">
        <f t="shared" si="7"/>
        <v>100</v>
      </c>
      <c r="L35" s="178"/>
      <c r="M35" s="145">
        <v>18</v>
      </c>
      <c r="N35" s="117">
        <v>34</v>
      </c>
      <c r="O35" s="219">
        <v>56</v>
      </c>
    </row>
    <row r="36" spans="1:15" ht="13.8" thickBot="1">
      <c r="A36" s="32" t="s">
        <v>24</v>
      </c>
      <c r="B36" s="58" t="s">
        <v>23</v>
      </c>
      <c r="C36" s="411">
        <v>183</v>
      </c>
      <c r="D36" s="114">
        <v>124</v>
      </c>
      <c r="E36" s="86">
        <v>275</v>
      </c>
      <c r="F36" s="133">
        <v>0</v>
      </c>
      <c r="G36" s="153">
        <f t="shared" si="4"/>
        <v>115</v>
      </c>
      <c r="H36" s="153">
        <f t="shared" si="5"/>
        <v>217</v>
      </c>
      <c r="I36" s="79">
        <f t="shared" si="5"/>
        <v>-85</v>
      </c>
      <c r="J36" s="175">
        <f t="shared" si="3"/>
        <v>247</v>
      </c>
      <c r="K36" s="105">
        <f t="shared" si="7"/>
        <v>89.818181818181813</v>
      </c>
      <c r="L36" s="178"/>
      <c r="M36" s="126">
        <v>115</v>
      </c>
      <c r="N36" s="119">
        <v>332</v>
      </c>
      <c r="O36" s="231">
        <v>247</v>
      </c>
    </row>
    <row r="37" spans="1:15" ht="13.8" thickBot="1">
      <c r="A37" s="36" t="s">
        <v>22</v>
      </c>
      <c r="B37" s="60"/>
      <c r="C37" s="404">
        <f t="shared" ref="C37" si="8">SUM(C27:C36)</f>
        <v>9813</v>
      </c>
      <c r="D37" s="52">
        <f t="shared" ref="D37:I37" si="9">SUM(D27:D36)</f>
        <v>8615</v>
      </c>
      <c r="E37" s="61">
        <f t="shared" si="9"/>
        <v>10452</v>
      </c>
      <c r="F37" s="52">
        <f t="shared" si="9"/>
        <v>1914</v>
      </c>
      <c r="G37" s="52">
        <f t="shared" si="9"/>
        <v>3230</v>
      </c>
      <c r="H37" s="52">
        <f t="shared" si="9"/>
        <v>2549</v>
      </c>
      <c r="I37" s="21">
        <f t="shared" si="9"/>
        <v>2544</v>
      </c>
      <c r="J37" s="62">
        <f t="shared" si="3"/>
        <v>10237</v>
      </c>
      <c r="K37" s="106">
        <f t="shared" si="7"/>
        <v>97.942977420589358</v>
      </c>
      <c r="L37" s="178"/>
      <c r="M37" s="21">
        <f>SUM(M27:M36)</f>
        <v>5144</v>
      </c>
      <c r="N37" s="23">
        <f>SUM(N27:N36)</f>
        <v>7693</v>
      </c>
      <c r="O37" s="21">
        <f>SUM(O27:O36)</f>
        <v>10237</v>
      </c>
    </row>
    <row r="38" spans="1:15">
      <c r="A38" s="34" t="s">
        <v>21</v>
      </c>
      <c r="B38" s="55">
        <v>601</v>
      </c>
      <c r="C38" s="409">
        <v>0</v>
      </c>
      <c r="D38" s="112"/>
      <c r="E38" s="84"/>
      <c r="F38" s="134">
        <v>0</v>
      </c>
      <c r="G38" s="153">
        <f t="shared" si="4"/>
        <v>0</v>
      </c>
      <c r="H38" s="153">
        <f t="shared" si="5"/>
        <v>0</v>
      </c>
      <c r="I38" s="235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410">
        <v>771</v>
      </c>
      <c r="D39" s="113">
        <v>700</v>
      </c>
      <c r="E39" s="85">
        <v>755</v>
      </c>
      <c r="F39" s="113">
        <v>202</v>
      </c>
      <c r="G39" s="153">
        <f t="shared" si="4"/>
        <v>235</v>
      </c>
      <c r="H39" s="153">
        <f t="shared" si="5"/>
        <v>118</v>
      </c>
      <c r="I39" s="78">
        <f t="shared" si="5"/>
        <v>198</v>
      </c>
      <c r="J39" s="174">
        <f t="shared" si="3"/>
        <v>753</v>
      </c>
      <c r="K39" s="104">
        <f t="shared" si="7"/>
        <v>99.735099337748352</v>
      </c>
      <c r="L39" s="178"/>
      <c r="M39" s="145">
        <v>437</v>
      </c>
      <c r="N39" s="117">
        <v>555</v>
      </c>
      <c r="O39" s="219">
        <v>753</v>
      </c>
    </row>
    <row r="40" spans="1:15">
      <c r="A40" s="35" t="s">
        <v>19</v>
      </c>
      <c r="B40" s="56">
        <v>604</v>
      </c>
      <c r="C40" s="410">
        <v>0</v>
      </c>
      <c r="D40" s="113"/>
      <c r="E40" s="85"/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410">
        <v>9064</v>
      </c>
      <c r="D41" s="113">
        <v>7830</v>
      </c>
      <c r="E41" s="85">
        <v>9662</v>
      </c>
      <c r="F41" s="113">
        <v>1901</v>
      </c>
      <c r="G41" s="153">
        <f t="shared" si="4"/>
        <v>2919</v>
      </c>
      <c r="H41" s="153">
        <f t="shared" si="5"/>
        <v>2239</v>
      </c>
      <c r="I41" s="78">
        <f t="shared" si="5"/>
        <v>2603</v>
      </c>
      <c r="J41" s="174">
        <f t="shared" si="3"/>
        <v>9662</v>
      </c>
      <c r="K41" s="104">
        <f t="shared" si="7"/>
        <v>100</v>
      </c>
      <c r="L41" s="178"/>
      <c r="M41" s="145">
        <v>4820</v>
      </c>
      <c r="N41" s="117">
        <v>7059</v>
      </c>
      <c r="O41" s="219">
        <v>9662</v>
      </c>
    </row>
    <row r="42" spans="1:15" ht="13.8" thickBot="1">
      <c r="A42" s="32" t="s">
        <v>7</v>
      </c>
      <c r="B42" s="58" t="s">
        <v>16</v>
      </c>
      <c r="C42" s="411">
        <v>6</v>
      </c>
      <c r="D42" s="114">
        <v>85</v>
      </c>
      <c r="E42" s="86">
        <v>35</v>
      </c>
      <c r="F42" s="133">
        <v>0</v>
      </c>
      <c r="G42" s="154">
        <f t="shared" si="4"/>
        <v>35</v>
      </c>
      <c r="H42" s="154">
        <f t="shared" si="5"/>
        <v>0</v>
      </c>
      <c r="I42" s="177">
        <f t="shared" si="5"/>
        <v>0</v>
      </c>
      <c r="J42" s="175">
        <f t="shared" si="3"/>
        <v>35</v>
      </c>
      <c r="K42" s="105">
        <f t="shared" si="7"/>
        <v>100</v>
      </c>
      <c r="L42" s="178"/>
      <c r="M42" s="126">
        <v>35</v>
      </c>
      <c r="N42" s="119">
        <v>35</v>
      </c>
      <c r="O42" s="231">
        <v>35</v>
      </c>
    </row>
    <row r="43" spans="1:15" ht="13.8" thickBot="1">
      <c r="A43" s="36" t="s">
        <v>15</v>
      </c>
      <c r="B43" s="60" t="s">
        <v>4</v>
      </c>
      <c r="C43" s="52">
        <f t="shared" ref="C43:I43" si="10">SUM(C38:C42)</f>
        <v>9841</v>
      </c>
      <c r="D43" s="52">
        <f t="shared" si="10"/>
        <v>8615</v>
      </c>
      <c r="E43" s="61">
        <f t="shared" si="10"/>
        <v>10452</v>
      </c>
      <c r="F43" s="8">
        <f t="shared" si="10"/>
        <v>2103</v>
      </c>
      <c r="G43" s="242">
        <f t="shared" si="10"/>
        <v>3189</v>
      </c>
      <c r="H43" s="246">
        <f t="shared" si="10"/>
        <v>2357</v>
      </c>
      <c r="I43" s="377">
        <f t="shared" si="10"/>
        <v>2801</v>
      </c>
      <c r="J43" s="61">
        <f t="shared" si="3"/>
        <v>10450</v>
      </c>
      <c r="K43" s="108">
        <f t="shared" si="7"/>
        <v>99.98086490623804</v>
      </c>
      <c r="L43" s="178"/>
      <c r="M43" s="21">
        <f>SUM(M38:M42)</f>
        <v>5292</v>
      </c>
      <c r="N43" s="23">
        <f>SUM(N38:N42)</f>
        <v>7649</v>
      </c>
      <c r="O43" s="21">
        <f>SUM(O38:O42)</f>
        <v>10450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1">C43-C41</f>
        <v>777</v>
      </c>
      <c r="D45" s="61">
        <f t="shared" si="11"/>
        <v>785</v>
      </c>
      <c r="E45" s="61">
        <f t="shared" si="11"/>
        <v>790</v>
      </c>
      <c r="F45" s="8">
        <f t="shared" si="11"/>
        <v>202</v>
      </c>
      <c r="G45" s="62">
        <f t="shared" si="11"/>
        <v>270</v>
      </c>
      <c r="H45" s="8">
        <f t="shared" si="11"/>
        <v>118</v>
      </c>
      <c r="I45" s="62">
        <f t="shared" si="11"/>
        <v>198</v>
      </c>
      <c r="J45" s="67">
        <f t="shared" si="3"/>
        <v>788</v>
      </c>
      <c r="K45" s="103">
        <f t="shared" si="7"/>
        <v>99.74683544303798</v>
      </c>
      <c r="L45" s="178"/>
      <c r="M45" s="8">
        <f>M43-M41</f>
        <v>472</v>
      </c>
      <c r="N45" s="128">
        <f>N43-N41</f>
        <v>590</v>
      </c>
      <c r="O45" s="8">
        <f>O43-O41</f>
        <v>788</v>
      </c>
    </row>
    <row r="46" spans="1:15" ht="13.8" thickBot="1">
      <c r="A46" s="36" t="s">
        <v>13</v>
      </c>
      <c r="B46" s="60" t="s">
        <v>4</v>
      </c>
      <c r="C46" s="8">
        <f t="shared" ref="C46:I46" si="12">C43-C37</f>
        <v>28</v>
      </c>
      <c r="D46" s="61">
        <f t="shared" si="12"/>
        <v>0</v>
      </c>
      <c r="E46" s="61">
        <f t="shared" si="12"/>
        <v>0</v>
      </c>
      <c r="F46" s="8">
        <f t="shared" si="12"/>
        <v>189</v>
      </c>
      <c r="G46" s="62">
        <f t="shared" si="12"/>
        <v>-41</v>
      </c>
      <c r="H46" s="8">
        <f t="shared" si="12"/>
        <v>-192</v>
      </c>
      <c r="I46" s="62">
        <f t="shared" si="12"/>
        <v>257</v>
      </c>
      <c r="J46" s="67">
        <f t="shared" si="3"/>
        <v>213</v>
      </c>
      <c r="K46" s="103" t="str">
        <f t="shared" si="7"/>
        <v>x</v>
      </c>
      <c r="L46" s="178"/>
      <c r="M46" s="8">
        <f>M43-M37</f>
        <v>148</v>
      </c>
      <c r="N46" s="128">
        <f>N43-N37</f>
        <v>-44</v>
      </c>
      <c r="O46" s="8">
        <f>O43-O37</f>
        <v>213</v>
      </c>
    </row>
    <row r="47" spans="1:15" ht="13.8" thickBot="1">
      <c r="A47" s="68" t="s">
        <v>12</v>
      </c>
      <c r="B47" s="69" t="s">
        <v>4</v>
      </c>
      <c r="C47" s="8">
        <f t="shared" ref="C47:I47" si="13">C46-C41</f>
        <v>-9036</v>
      </c>
      <c r="D47" s="61">
        <f t="shared" si="13"/>
        <v>-7830</v>
      </c>
      <c r="E47" s="61">
        <f t="shared" si="13"/>
        <v>-9662</v>
      </c>
      <c r="F47" s="8">
        <f t="shared" si="13"/>
        <v>-1712</v>
      </c>
      <c r="G47" s="62">
        <f t="shared" si="13"/>
        <v>-2960</v>
      </c>
      <c r="H47" s="8">
        <f t="shared" si="13"/>
        <v>-2431</v>
      </c>
      <c r="I47" s="62">
        <f t="shared" si="13"/>
        <v>-2346</v>
      </c>
      <c r="J47" s="61">
        <f t="shared" si="3"/>
        <v>-9449</v>
      </c>
      <c r="K47" s="103">
        <f t="shared" si="7"/>
        <v>97.795487476712893</v>
      </c>
      <c r="L47" s="178"/>
      <c r="M47" s="8">
        <f>M46-M41</f>
        <v>-4672</v>
      </c>
      <c r="N47" s="128">
        <f>N46-N41</f>
        <v>-7103</v>
      </c>
      <c r="O47" s="8">
        <f>O46-O41</f>
        <v>-9449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112</v>
      </c>
    </row>
    <row r="58" spans="1:10">
      <c r="A58" s="26" t="s">
        <v>113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CEDC3E-1037-47FA-9CD4-CCBFC7D9F61C}">
  <dimension ref="A1:P58"/>
  <sheetViews>
    <sheetView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184" t="s">
        <v>114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412">
        <v>9</v>
      </c>
      <c r="D11" s="93">
        <v>11</v>
      </c>
      <c r="E11" s="87">
        <v>11</v>
      </c>
      <c r="F11" s="129">
        <v>10</v>
      </c>
      <c r="G11" s="194">
        <f t="shared" ref="G11:I23" si="0">M11</f>
        <v>10</v>
      </c>
      <c r="H11" s="195">
        <f t="shared" si="0"/>
        <v>11</v>
      </c>
      <c r="I11" s="196">
        <f>O11</f>
        <v>11</v>
      </c>
      <c r="J11" s="98" t="s">
        <v>4</v>
      </c>
      <c r="K11" s="102" t="s">
        <v>4</v>
      </c>
      <c r="L11" s="178"/>
      <c r="M11" s="197">
        <v>10</v>
      </c>
      <c r="N11" s="198">
        <v>11</v>
      </c>
      <c r="O11" s="171">
        <v>11</v>
      </c>
    </row>
    <row r="12" spans="1:16" ht="13.8" thickBot="1">
      <c r="A12" s="33" t="s">
        <v>44</v>
      </c>
      <c r="B12" s="199"/>
      <c r="C12" s="413">
        <v>8.85</v>
      </c>
      <c r="D12" s="141">
        <v>10.8</v>
      </c>
      <c r="E12" s="88">
        <v>10.15</v>
      </c>
      <c r="F12" s="130">
        <v>9.15</v>
      </c>
      <c r="G12" s="383">
        <f t="shared" si="0"/>
        <v>9.15</v>
      </c>
      <c r="H12" s="384">
        <f t="shared" si="0"/>
        <v>10.15</v>
      </c>
      <c r="I12" s="383">
        <f>O12</f>
        <v>10.15</v>
      </c>
      <c r="J12" s="99"/>
      <c r="K12" s="59" t="s">
        <v>4</v>
      </c>
      <c r="L12" s="178"/>
      <c r="M12" s="203">
        <v>9.15</v>
      </c>
      <c r="N12" s="204">
        <v>10.15</v>
      </c>
      <c r="O12" s="172">
        <v>10.15</v>
      </c>
    </row>
    <row r="13" spans="1:16">
      <c r="A13" s="34" t="s">
        <v>62</v>
      </c>
      <c r="B13" s="50"/>
      <c r="C13" s="117">
        <v>4331</v>
      </c>
      <c r="D13" s="93" t="s">
        <v>4</v>
      </c>
      <c r="E13" s="93">
        <v>0</v>
      </c>
      <c r="F13" s="123">
        <v>4345</v>
      </c>
      <c r="G13" s="77">
        <f t="shared" si="0"/>
        <v>4359</v>
      </c>
      <c r="H13" s="78">
        <f t="shared" si="0"/>
        <v>4910</v>
      </c>
      <c r="I13" s="77">
        <f>O13</f>
        <v>4283</v>
      </c>
      <c r="J13" s="96" t="s">
        <v>4</v>
      </c>
      <c r="K13" s="6" t="s">
        <v>4</v>
      </c>
      <c r="L13" s="178"/>
      <c r="M13" s="144">
        <v>4359</v>
      </c>
      <c r="N13" s="117">
        <v>4910</v>
      </c>
      <c r="O13" s="206">
        <v>4283</v>
      </c>
    </row>
    <row r="14" spans="1:16">
      <c r="A14" s="35" t="s">
        <v>63</v>
      </c>
      <c r="B14" s="50"/>
      <c r="C14" s="117">
        <v>3586</v>
      </c>
      <c r="D14" s="94" t="s">
        <v>4</v>
      </c>
      <c r="E14" s="94">
        <v>6976</v>
      </c>
      <c r="F14" s="121">
        <v>3633</v>
      </c>
      <c r="G14" s="77">
        <f t="shared" si="0"/>
        <v>3629</v>
      </c>
      <c r="H14" s="78">
        <f t="shared" si="0"/>
        <v>3725</v>
      </c>
      <c r="I14" s="77">
        <f t="shared" si="0"/>
        <v>3622</v>
      </c>
      <c r="J14" s="96" t="s">
        <v>4</v>
      </c>
      <c r="K14" s="6" t="s">
        <v>4</v>
      </c>
      <c r="L14" s="178"/>
      <c r="M14" s="145">
        <v>3629</v>
      </c>
      <c r="N14" s="117">
        <v>3725</v>
      </c>
      <c r="O14" s="206">
        <v>3622</v>
      </c>
    </row>
    <row r="15" spans="1:16">
      <c r="A15" s="35" t="s">
        <v>43</v>
      </c>
      <c r="B15" s="50" t="s">
        <v>42</v>
      </c>
      <c r="C15" s="117">
        <v>16</v>
      </c>
      <c r="D15" s="94" t="s">
        <v>4</v>
      </c>
      <c r="E15" s="94">
        <v>64</v>
      </c>
      <c r="F15" s="121">
        <v>0</v>
      </c>
      <c r="G15" s="77">
        <f t="shared" si="0"/>
        <v>0</v>
      </c>
      <c r="H15" s="78">
        <f t="shared" si="0"/>
        <v>0</v>
      </c>
      <c r="I15" s="77">
        <f t="shared" si="0"/>
        <v>15</v>
      </c>
      <c r="J15" s="96" t="s">
        <v>4</v>
      </c>
      <c r="K15" s="6" t="s">
        <v>4</v>
      </c>
      <c r="L15" s="178"/>
      <c r="M15" s="145">
        <v>0</v>
      </c>
      <c r="N15" s="117">
        <v>0</v>
      </c>
      <c r="O15" s="206">
        <v>15</v>
      </c>
    </row>
    <row r="16" spans="1:16">
      <c r="A16" s="35" t="s">
        <v>41</v>
      </c>
      <c r="B16" s="50" t="s">
        <v>4</v>
      </c>
      <c r="C16" s="117">
        <v>553</v>
      </c>
      <c r="D16" s="94" t="s">
        <v>4</v>
      </c>
      <c r="E16" s="94" t="s">
        <v>4</v>
      </c>
      <c r="F16" s="121">
        <v>2420</v>
      </c>
      <c r="G16" s="77">
        <f t="shared" si="0"/>
        <v>3293</v>
      </c>
      <c r="H16" s="78">
        <f t="shared" si="0"/>
        <v>5068</v>
      </c>
      <c r="I16" s="77">
        <f t="shared" si="0"/>
        <v>645</v>
      </c>
      <c r="J16" s="96" t="s">
        <v>4</v>
      </c>
      <c r="K16" s="6" t="s">
        <v>4</v>
      </c>
      <c r="L16" s="178"/>
      <c r="M16" s="145">
        <v>3293</v>
      </c>
      <c r="N16" s="117">
        <v>5068</v>
      </c>
      <c r="O16" s="206">
        <v>645</v>
      </c>
    </row>
    <row r="17" spans="1:15" ht="13.8" thickBot="1">
      <c r="A17" s="32" t="s">
        <v>40</v>
      </c>
      <c r="B17" s="51" t="s">
        <v>39</v>
      </c>
      <c r="C17" s="118">
        <v>1418</v>
      </c>
      <c r="D17" s="95" t="s">
        <v>4</v>
      </c>
      <c r="E17" s="95" t="s">
        <v>4</v>
      </c>
      <c r="F17" s="131">
        <v>2147</v>
      </c>
      <c r="G17" s="77">
        <f t="shared" si="0"/>
        <v>2139</v>
      </c>
      <c r="H17" s="78">
        <f t="shared" si="0"/>
        <v>1025</v>
      </c>
      <c r="I17" s="77">
        <f t="shared" si="0"/>
        <v>1482</v>
      </c>
      <c r="J17" s="100" t="s">
        <v>4</v>
      </c>
      <c r="K17" s="7" t="s">
        <v>4</v>
      </c>
      <c r="L17" s="178"/>
      <c r="M17" s="146">
        <v>2139</v>
      </c>
      <c r="N17" s="118">
        <v>1025</v>
      </c>
      <c r="O17" s="208">
        <v>1482</v>
      </c>
    </row>
    <row r="18" spans="1:15" ht="13.8" thickBot="1">
      <c r="A18" s="36" t="s">
        <v>38</v>
      </c>
      <c r="B18" s="25"/>
      <c r="C18" s="52">
        <f>C13-C14+C15+C16+C17</f>
        <v>2732</v>
      </c>
      <c r="D18" s="52" t="s">
        <v>4</v>
      </c>
      <c r="E18" s="52" t="s">
        <v>4</v>
      </c>
      <c r="F18" s="21">
        <f>F13-F14+F15+F16+F17</f>
        <v>5279</v>
      </c>
      <c r="G18" s="21">
        <f>G13-G14+G15+G16+G17</f>
        <v>6162</v>
      </c>
      <c r="H18" s="21">
        <f t="shared" ref="H18:I18" si="1">H13-H14+H15+H16+H17</f>
        <v>7278</v>
      </c>
      <c r="I18" s="21">
        <f t="shared" si="1"/>
        <v>2803</v>
      </c>
      <c r="J18" s="61" t="s">
        <v>4</v>
      </c>
      <c r="K18" s="8" t="s">
        <v>4</v>
      </c>
      <c r="L18" s="178"/>
      <c r="M18" s="125">
        <f>M13-M14+M15+M16+M17</f>
        <v>6162</v>
      </c>
      <c r="N18" s="125">
        <f t="shared" ref="N18:O18" si="2">N13-N14+N15+N16+N17</f>
        <v>7278</v>
      </c>
      <c r="O18" s="125">
        <f t="shared" si="2"/>
        <v>2803</v>
      </c>
    </row>
    <row r="19" spans="1:15">
      <c r="A19" s="32" t="s">
        <v>66</v>
      </c>
      <c r="B19" s="53" t="s">
        <v>67</v>
      </c>
      <c r="C19" s="118">
        <v>746</v>
      </c>
      <c r="D19" s="93" t="s">
        <v>4</v>
      </c>
      <c r="E19" s="93" t="s">
        <v>4</v>
      </c>
      <c r="F19" s="131">
        <v>712</v>
      </c>
      <c r="G19" s="77">
        <f t="shared" si="0"/>
        <v>730</v>
      </c>
      <c r="H19" s="78">
        <f t="shared" si="0"/>
        <v>1185</v>
      </c>
      <c r="I19" s="77">
        <f t="shared" si="0"/>
        <v>661</v>
      </c>
      <c r="J19" s="100" t="s">
        <v>4</v>
      </c>
      <c r="K19" s="7" t="s">
        <v>4</v>
      </c>
      <c r="L19" s="178"/>
      <c r="M19" s="147">
        <v>730</v>
      </c>
      <c r="N19" s="118">
        <v>1185</v>
      </c>
      <c r="O19" s="208">
        <v>661</v>
      </c>
    </row>
    <row r="20" spans="1:15">
      <c r="A20" s="35" t="s">
        <v>37</v>
      </c>
      <c r="B20" s="50" t="s">
        <v>36</v>
      </c>
      <c r="C20" s="117">
        <v>799</v>
      </c>
      <c r="D20" s="94" t="s">
        <v>4</v>
      </c>
      <c r="E20" s="94" t="s">
        <v>4</v>
      </c>
      <c r="F20" s="121">
        <v>841</v>
      </c>
      <c r="G20" s="77">
        <f t="shared" si="0"/>
        <v>1055</v>
      </c>
      <c r="H20" s="78">
        <f t="shared" si="0"/>
        <v>610</v>
      </c>
      <c r="I20" s="77">
        <f t="shared" si="0"/>
        <v>891</v>
      </c>
      <c r="J20" s="96" t="s">
        <v>4</v>
      </c>
      <c r="K20" s="6" t="s">
        <v>4</v>
      </c>
      <c r="L20" s="178"/>
      <c r="M20" s="145">
        <v>1055</v>
      </c>
      <c r="N20" s="117">
        <v>610</v>
      </c>
      <c r="O20" s="206">
        <v>891</v>
      </c>
    </row>
    <row r="21" spans="1:15">
      <c r="A21" s="35" t="s">
        <v>35</v>
      </c>
      <c r="B21" s="50" t="s">
        <v>4</v>
      </c>
      <c r="C21" s="117">
        <v>0</v>
      </c>
      <c r="D21" s="94" t="s">
        <v>4</v>
      </c>
      <c r="E21" s="94" t="s">
        <v>4</v>
      </c>
      <c r="F21" s="121">
        <v>0</v>
      </c>
      <c r="G21" s="77">
        <f t="shared" si="0"/>
        <v>0</v>
      </c>
      <c r="H21" s="78">
        <f t="shared" si="0"/>
        <v>369</v>
      </c>
      <c r="I21" s="77">
        <f t="shared" si="0"/>
        <v>136</v>
      </c>
      <c r="J21" s="96" t="s">
        <v>4</v>
      </c>
      <c r="K21" s="6" t="s">
        <v>4</v>
      </c>
      <c r="L21" s="178"/>
      <c r="M21" s="145">
        <v>0</v>
      </c>
      <c r="N21" s="117">
        <v>369</v>
      </c>
      <c r="O21" s="206">
        <v>136</v>
      </c>
    </row>
    <row r="22" spans="1:15">
      <c r="A22" s="35" t="s">
        <v>34</v>
      </c>
      <c r="B22" s="50" t="s">
        <v>4</v>
      </c>
      <c r="C22" s="117">
        <v>961</v>
      </c>
      <c r="D22" s="94" t="s">
        <v>4</v>
      </c>
      <c r="E22" s="94" t="s">
        <v>4</v>
      </c>
      <c r="F22" s="121">
        <v>3733</v>
      </c>
      <c r="G22" s="77">
        <f t="shared" si="0"/>
        <v>4319</v>
      </c>
      <c r="H22" s="78">
        <f t="shared" si="0"/>
        <v>5132</v>
      </c>
      <c r="I22" s="77">
        <f t="shared" si="0"/>
        <v>1003</v>
      </c>
      <c r="J22" s="96" t="s">
        <v>4</v>
      </c>
      <c r="K22" s="6" t="s">
        <v>4</v>
      </c>
      <c r="L22" s="178"/>
      <c r="M22" s="145">
        <v>4319</v>
      </c>
      <c r="N22" s="117">
        <v>5132</v>
      </c>
      <c r="O22" s="206">
        <v>1003</v>
      </c>
    </row>
    <row r="23" spans="1:15" ht="13.8" thickBot="1">
      <c r="A23" s="33" t="s">
        <v>33</v>
      </c>
      <c r="B23" s="54" t="s">
        <v>4</v>
      </c>
      <c r="C23" s="119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120">
        <v>6976</v>
      </c>
      <c r="D24" s="109">
        <v>7070</v>
      </c>
      <c r="E24" s="81">
        <v>7473</v>
      </c>
      <c r="F24" s="109">
        <v>1647</v>
      </c>
      <c r="G24" s="149">
        <f>M24-F24</f>
        <v>1739</v>
      </c>
      <c r="H24" s="149">
        <f>N24-M24</f>
        <v>1970</v>
      </c>
      <c r="I24" s="135">
        <f>O24-N24</f>
        <v>2117</v>
      </c>
      <c r="J24" s="173">
        <f t="shared" ref="J24:J47" si="3">SUM(F24:I24)</f>
        <v>7473</v>
      </c>
      <c r="K24" s="103">
        <f>IF(E24=0,"x",(J24/E24*100))</f>
        <v>100</v>
      </c>
      <c r="L24" s="178"/>
      <c r="M24" s="144">
        <v>3386</v>
      </c>
      <c r="N24" s="215">
        <v>5356</v>
      </c>
      <c r="O24" s="216">
        <v>7473</v>
      </c>
    </row>
    <row r="25" spans="1:15">
      <c r="A25" s="35" t="s">
        <v>31</v>
      </c>
      <c r="B25" s="56" t="s">
        <v>4</v>
      </c>
      <c r="C25" s="121">
        <v>0</v>
      </c>
      <c r="D25" s="110">
        <v>0</v>
      </c>
      <c r="E25" s="82">
        <v>0</v>
      </c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>
        <v>0</v>
      </c>
      <c r="N25" s="117">
        <v>0</v>
      </c>
      <c r="O25" s="219">
        <v>0</v>
      </c>
    </row>
    <row r="26" spans="1:15" ht="13.8" thickBot="1">
      <c r="A26" s="33" t="s">
        <v>30</v>
      </c>
      <c r="B26" s="57">
        <v>672</v>
      </c>
      <c r="C26" s="122">
        <v>1270</v>
      </c>
      <c r="D26" s="111">
        <v>1270</v>
      </c>
      <c r="E26" s="83">
        <v>1270</v>
      </c>
      <c r="F26" s="132">
        <v>318</v>
      </c>
      <c r="G26" s="151">
        <f t="shared" si="4"/>
        <v>318</v>
      </c>
      <c r="H26" s="151">
        <f t="shared" si="5"/>
        <v>318</v>
      </c>
      <c r="I26" s="137">
        <f t="shared" si="5"/>
        <v>316</v>
      </c>
      <c r="J26" s="175">
        <f t="shared" si="3"/>
        <v>1270</v>
      </c>
      <c r="K26" s="105">
        <f t="shared" ref="K26" si="6">IF(E26=0,"x",(J26/E26*100))</f>
        <v>100</v>
      </c>
      <c r="L26" s="178"/>
      <c r="M26" s="146">
        <v>636</v>
      </c>
      <c r="N26" s="223">
        <v>954</v>
      </c>
      <c r="O26" s="224">
        <v>1270</v>
      </c>
    </row>
    <row r="27" spans="1:15">
      <c r="A27" s="34" t="s">
        <v>6</v>
      </c>
      <c r="B27" s="55">
        <v>501</v>
      </c>
      <c r="C27" s="123">
        <v>273</v>
      </c>
      <c r="D27" s="112">
        <v>160</v>
      </c>
      <c r="E27" s="84">
        <v>210</v>
      </c>
      <c r="F27" s="112">
        <v>84</v>
      </c>
      <c r="G27" s="241">
        <f t="shared" si="4"/>
        <v>24</v>
      </c>
      <c r="H27" s="152">
        <f t="shared" si="5"/>
        <v>36</v>
      </c>
      <c r="I27" s="176">
        <f t="shared" si="5"/>
        <v>57</v>
      </c>
      <c r="J27" s="173">
        <f t="shared" si="3"/>
        <v>201</v>
      </c>
      <c r="K27" s="108">
        <f t="shared" ref="K27:K47" si="7">IF(E27=0,"x",(J27/E27)*100)</f>
        <v>95.714285714285722</v>
      </c>
      <c r="L27" s="178"/>
      <c r="M27" s="147">
        <v>108</v>
      </c>
      <c r="N27" s="227">
        <v>144</v>
      </c>
      <c r="O27" s="228">
        <v>201</v>
      </c>
    </row>
    <row r="28" spans="1:15">
      <c r="A28" s="35" t="s">
        <v>29</v>
      </c>
      <c r="B28" s="56">
        <v>502</v>
      </c>
      <c r="C28" s="121">
        <v>371</v>
      </c>
      <c r="D28" s="113">
        <v>490</v>
      </c>
      <c r="E28" s="85">
        <v>470</v>
      </c>
      <c r="F28" s="113">
        <v>147</v>
      </c>
      <c r="G28" s="153">
        <f t="shared" si="4"/>
        <v>128</v>
      </c>
      <c r="H28" s="153">
        <f t="shared" si="5"/>
        <v>128</v>
      </c>
      <c r="I28" s="78">
        <f t="shared" si="5"/>
        <v>-3</v>
      </c>
      <c r="J28" s="174">
        <f t="shared" si="3"/>
        <v>400</v>
      </c>
      <c r="K28" s="104">
        <f t="shared" si="7"/>
        <v>85.106382978723403</v>
      </c>
      <c r="L28" s="178"/>
      <c r="M28" s="145">
        <v>275</v>
      </c>
      <c r="N28" s="117">
        <v>403</v>
      </c>
      <c r="O28" s="219">
        <v>400</v>
      </c>
    </row>
    <row r="29" spans="1:15">
      <c r="A29" s="35" t="s">
        <v>5</v>
      </c>
      <c r="B29" s="56">
        <v>504</v>
      </c>
      <c r="C29" s="121">
        <v>0</v>
      </c>
      <c r="D29" s="113">
        <v>0</v>
      </c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121">
        <v>42</v>
      </c>
      <c r="D30" s="113">
        <v>440</v>
      </c>
      <c r="E30" s="85">
        <v>195</v>
      </c>
      <c r="F30" s="113">
        <v>32</v>
      </c>
      <c r="G30" s="153">
        <f t="shared" si="4"/>
        <v>13</v>
      </c>
      <c r="H30" s="153">
        <f t="shared" si="5"/>
        <v>112</v>
      </c>
      <c r="I30" s="78">
        <f t="shared" si="5"/>
        <v>34</v>
      </c>
      <c r="J30" s="174">
        <f t="shared" si="3"/>
        <v>191</v>
      </c>
      <c r="K30" s="104">
        <f t="shared" si="7"/>
        <v>97.948717948717942</v>
      </c>
      <c r="L30" s="178"/>
      <c r="M30" s="145">
        <v>45</v>
      </c>
      <c r="N30" s="117">
        <v>157</v>
      </c>
      <c r="O30" s="219">
        <v>191</v>
      </c>
    </row>
    <row r="31" spans="1:15">
      <c r="A31" s="35" t="s">
        <v>1</v>
      </c>
      <c r="B31" s="56">
        <v>518</v>
      </c>
      <c r="C31" s="121">
        <v>276</v>
      </c>
      <c r="D31" s="113">
        <v>308</v>
      </c>
      <c r="E31" s="85">
        <v>308</v>
      </c>
      <c r="F31" s="113">
        <v>70</v>
      </c>
      <c r="G31" s="153">
        <f t="shared" si="4"/>
        <v>96</v>
      </c>
      <c r="H31" s="153">
        <f t="shared" si="5"/>
        <v>45</v>
      </c>
      <c r="I31" s="78">
        <f t="shared" si="5"/>
        <v>75</v>
      </c>
      <c r="J31" s="174">
        <f t="shared" si="3"/>
        <v>286</v>
      </c>
      <c r="K31" s="104">
        <f t="shared" si="7"/>
        <v>92.857142857142861</v>
      </c>
      <c r="L31" s="178"/>
      <c r="M31" s="145">
        <v>166</v>
      </c>
      <c r="N31" s="117">
        <v>211</v>
      </c>
      <c r="O31" s="219">
        <v>286</v>
      </c>
    </row>
    <row r="32" spans="1:15">
      <c r="A32" s="35" t="s">
        <v>28</v>
      </c>
      <c r="B32" s="56">
        <v>521</v>
      </c>
      <c r="C32" s="121">
        <v>4281</v>
      </c>
      <c r="D32" s="113">
        <v>4300</v>
      </c>
      <c r="E32" s="85">
        <v>4707</v>
      </c>
      <c r="F32" s="113">
        <v>1007</v>
      </c>
      <c r="G32" s="153">
        <f t="shared" si="4"/>
        <v>1084</v>
      </c>
      <c r="H32" s="153">
        <f t="shared" si="5"/>
        <v>1237</v>
      </c>
      <c r="I32" s="78">
        <f t="shared" si="5"/>
        <v>1379</v>
      </c>
      <c r="J32" s="174">
        <f t="shared" si="3"/>
        <v>4707</v>
      </c>
      <c r="K32" s="104">
        <f t="shared" si="7"/>
        <v>100</v>
      </c>
      <c r="L32" s="178"/>
      <c r="M32" s="145">
        <v>2091</v>
      </c>
      <c r="N32" s="117">
        <v>3328</v>
      </c>
      <c r="O32" s="219">
        <v>4707</v>
      </c>
    </row>
    <row r="33" spans="1:15">
      <c r="A33" s="35" t="s">
        <v>27</v>
      </c>
      <c r="B33" s="56" t="s">
        <v>26</v>
      </c>
      <c r="C33" s="121">
        <v>1554</v>
      </c>
      <c r="D33" s="113">
        <v>1600</v>
      </c>
      <c r="E33" s="85">
        <v>1719</v>
      </c>
      <c r="F33" s="113">
        <v>376</v>
      </c>
      <c r="G33" s="153">
        <f t="shared" si="4"/>
        <v>398</v>
      </c>
      <c r="H33" s="153">
        <f t="shared" si="5"/>
        <v>438</v>
      </c>
      <c r="I33" s="78">
        <f t="shared" si="5"/>
        <v>507</v>
      </c>
      <c r="J33" s="174">
        <f t="shared" si="3"/>
        <v>1719</v>
      </c>
      <c r="K33" s="104">
        <f t="shared" si="7"/>
        <v>100</v>
      </c>
      <c r="L33" s="178"/>
      <c r="M33" s="145">
        <v>774</v>
      </c>
      <c r="N33" s="117">
        <v>1212</v>
      </c>
      <c r="O33" s="219">
        <v>1719</v>
      </c>
    </row>
    <row r="34" spans="1:15">
      <c r="A34" s="35" t="s">
        <v>25</v>
      </c>
      <c r="B34" s="56">
        <v>557</v>
      </c>
      <c r="C34" s="121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121">
        <v>74</v>
      </c>
      <c r="D35" s="113">
        <v>132</v>
      </c>
      <c r="E35" s="85">
        <v>144</v>
      </c>
      <c r="F35" s="113">
        <v>33</v>
      </c>
      <c r="G35" s="153">
        <f t="shared" si="4"/>
        <v>34</v>
      </c>
      <c r="H35" s="153">
        <f t="shared" si="5"/>
        <v>40</v>
      </c>
      <c r="I35" s="78">
        <f t="shared" si="5"/>
        <v>37</v>
      </c>
      <c r="J35" s="174">
        <f t="shared" si="3"/>
        <v>144</v>
      </c>
      <c r="K35" s="104">
        <f t="shared" si="7"/>
        <v>100</v>
      </c>
      <c r="L35" s="178"/>
      <c r="M35" s="145">
        <v>67</v>
      </c>
      <c r="N35" s="117">
        <v>107</v>
      </c>
      <c r="O35" s="219">
        <v>144</v>
      </c>
    </row>
    <row r="36" spans="1:15" ht="13.8" thickBot="1">
      <c r="A36" s="32" t="s">
        <v>24</v>
      </c>
      <c r="B36" s="58" t="s">
        <v>23</v>
      </c>
      <c r="C36" s="124">
        <v>201</v>
      </c>
      <c r="D36" s="114">
        <v>41</v>
      </c>
      <c r="E36" s="86">
        <v>95</v>
      </c>
      <c r="F36" s="133">
        <v>14</v>
      </c>
      <c r="G36" s="153">
        <f t="shared" si="4"/>
        <v>3</v>
      </c>
      <c r="H36" s="153">
        <f t="shared" si="5"/>
        <v>58</v>
      </c>
      <c r="I36" s="78">
        <f t="shared" si="5"/>
        <v>11</v>
      </c>
      <c r="J36" s="175">
        <f t="shared" si="3"/>
        <v>86</v>
      </c>
      <c r="K36" s="105">
        <f t="shared" si="7"/>
        <v>90.526315789473685</v>
      </c>
      <c r="L36" s="178"/>
      <c r="M36" s="126">
        <v>17</v>
      </c>
      <c r="N36" s="119">
        <v>75</v>
      </c>
      <c r="O36" s="231">
        <v>86</v>
      </c>
    </row>
    <row r="37" spans="1:15" ht="13.8" thickBot="1">
      <c r="A37" s="36" t="s">
        <v>22</v>
      </c>
      <c r="B37" s="60"/>
      <c r="C37" s="52">
        <f t="shared" ref="C37:I37" si="8">SUM(C27:C36)</f>
        <v>7072</v>
      </c>
      <c r="D37" s="52">
        <f t="shared" si="8"/>
        <v>7471</v>
      </c>
      <c r="E37" s="61">
        <f t="shared" si="8"/>
        <v>7848</v>
      </c>
      <c r="F37" s="52">
        <f t="shared" si="8"/>
        <v>1763</v>
      </c>
      <c r="G37" s="52">
        <f t="shared" si="8"/>
        <v>1780</v>
      </c>
      <c r="H37" s="52">
        <f t="shared" si="8"/>
        <v>2094</v>
      </c>
      <c r="I37" s="21">
        <f t="shared" si="8"/>
        <v>2097</v>
      </c>
      <c r="J37" s="62">
        <f t="shared" si="3"/>
        <v>7734</v>
      </c>
      <c r="K37" s="106">
        <f t="shared" si="7"/>
        <v>98.547400611620787</v>
      </c>
      <c r="L37" s="178"/>
      <c r="M37" s="21">
        <f>SUM(M27:M36)</f>
        <v>3543</v>
      </c>
      <c r="N37" s="23">
        <f>SUM(N27:N36)</f>
        <v>5637</v>
      </c>
      <c r="O37" s="21">
        <f>SUM(O27:O36)</f>
        <v>7734</v>
      </c>
    </row>
    <row r="38" spans="1:15">
      <c r="A38" s="34" t="s">
        <v>21</v>
      </c>
      <c r="B38" s="55">
        <v>601</v>
      </c>
      <c r="C38" s="123">
        <v>0</v>
      </c>
      <c r="D38" s="112">
        <v>0</v>
      </c>
      <c r="E38" s="84">
        <v>0</v>
      </c>
      <c r="F38" s="134">
        <v>0</v>
      </c>
      <c r="G38" s="153">
        <f t="shared" si="4"/>
        <v>0</v>
      </c>
      <c r="H38" s="153">
        <f t="shared" si="5"/>
        <v>0</v>
      </c>
      <c r="I38" s="78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121">
        <v>258</v>
      </c>
      <c r="D39" s="113">
        <v>275</v>
      </c>
      <c r="E39" s="85">
        <v>285</v>
      </c>
      <c r="F39" s="113">
        <v>82</v>
      </c>
      <c r="G39" s="153">
        <f t="shared" si="4"/>
        <v>85</v>
      </c>
      <c r="H39" s="153">
        <f t="shared" si="5"/>
        <v>47</v>
      </c>
      <c r="I39" s="78">
        <f t="shared" si="5"/>
        <v>70</v>
      </c>
      <c r="J39" s="174">
        <f t="shared" si="3"/>
        <v>284</v>
      </c>
      <c r="K39" s="104">
        <f t="shared" si="7"/>
        <v>99.649122807017548</v>
      </c>
      <c r="L39" s="178"/>
      <c r="M39" s="145">
        <v>167</v>
      </c>
      <c r="N39" s="117">
        <v>214</v>
      </c>
      <c r="O39" s="219">
        <v>284</v>
      </c>
    </row>
    <row r="40" spans="1:15">
      <c r="A40" s="35" t="s">
        <v>19</v>
      </c>
      <c r="B40" s="56">
        <v>604</v>
      </c>
      <c r="C40" s="121">
        <v>0</v>
      </c>
      <c r="D40" s="113">
        <v>0</v>
      </c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121">
        <v>6976</v>
      </c>
      <c r="D41" s="113">
        <v>7070</v>
      </c>
      <c r="E41" s="85">
        <v>7473</v>
      </c>
      <c r="F41" s="113">
        <v>1647</v>
      </c>
      <c r="G41" s="153">
        <f t="shared" si="4"/>
        <v>1739</v>
      </c>
      <c r="H41" s="153">
        <f t="shared" si="5"/>
        <v>1970</v>
      </c>
      <c r="I41" s="78">
        <f t="shared" si="5"/>
        <v>2117</v>
      </c>
      <c r="J41" s="174">
        <f t="shared" si="3"/>
        <v>7473</v>
      </c>
      <c r="K41" s="104">
        <f t="shared" si="7"/>
        <v>100</v>
      </c>
      <c r="L41" s="178"/>
      <c r="M41" s="145">
        <v>3386</v>
      </c>
      <c r="N41" s="117">
        <v>5356</v>
      </c>
      <c r="O41" s="219">
        <v>7473</v>
      </c>
    </row>
    <row r="42" spans="1:15" ht="13.8" thickBot="1">
      <c r="A42" s="32" t="s">
        <v>7</v>
      </c>
      <c r="B42" s="58" t="s">
        <v>16</v>
      </c>
      <c r="C42" s="124">
        <v>64</v>
      </c>
      <c r="D42" s="114">
        <v>126</v>
      </c>
      <c r="E42" s="86">
        <v>90</v>
      </c>
      <c r="F42" s="133">
        <v>27</v>
      </c>
      <c r="G42" s="154">
        <f t="shared" si="4"/>
        <v>21</v>
      </c>
      <c r="H42" s="154">
        <f t="shared" si="5"/>
        <v>1</v>
      </c>
      <c r="I42" s="177">
        <f t="shared" si="5"/>
        <v>40</v>
      </c>
      <c r="J42" s="175">
        <f t="shared" si="3"/>
        <v>89</v>
      </c>
      <c r="K42" s="105">
        <f t="shared" si="7"/>
        <v>98.888888888888886</v>
      </c>
      <c r="L42" s="178"/>
      <c r="M42" s="126">
        <v>48</v>
      </c>
      <c r="N42" s="119">
        <v>49</v>
      </c>
      <c r="O42" s="231">
        <v>89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7298</v>
      </c>
      <c r="D43" s="61">
        <f t="shared" si="9"/>
        <v>7471</v>
      </c>
      <c r="E43" s="61">
        <f t="shared" si="9"/>
        <v>7848</v>
      </c>
      <c r="F43" s="8">
        <f t="shared" si="9"/>
        <v>1756</v>
      </c>
      <c r="G43" s="242">
        <f t="shared" si="9"/>
        <v>1845</v>
      </c>
      <c r="H43" s="246">
        <f t="shared" si="9"/>
        <v>2018</v>
      </c>
      <c r="I43" s="377">
        <f t="shared" si="9"/>
        <v>2227</v>
      </c>
      <c r="J43" s="61">
        <f t="shared" si="3"/>
        <v>7846</v>
      </c>
      <c r="K43" s="108">
        <f t="shared" si="7"/>
        <v>99.974515800203875</v>
      </c>
      <c r="L43" s="178"/>
      <c r="M43" s="21">
        <f>SUM(M38:M42)</f>
        <v>3601</v>
      </c>
      <c r="N43" s="23">
        <f>SUM(N38:N42)</f>
        <v>5619</v>
      </c>
      <c r="O43" s="21">
        <f>SUM(O38:O42)</f>
        <v>7846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322</v>
      </c>
      <c r="D45" s="61">
        <f t="shared" si="10"/>
        <v>401</v>
      </c>
      <c r="E45" s="61">
        <f t="shared" si="10"/>
        <v>375</v>
      </c>
      <c r="F45" s="8">
        <f t="shared" si="10"/>
        <v>109</v>
      </c>
      <c r="G45" s="62">
        <f t="shared" si="10"/>
        <v>106</v>
      </c>
      <c r="H45" s="8">
        <f t="shared" si="10"/>
        <v>48</v>
      </c>
      <c r="I45" s="62">
        <f t="shared" si="10"/>
        <v>110</v>
      </c>
      <c r="J45" s="67">
        <f t="shared" si="3"/>
        <v>373</v>
      </c>
      <c r="K45" s="103">
        <f t="shared" si="7"/>
        <v>99.466666666666669</v>
      </c>
      <c r="L45" s="178"/>
      <c r="M45" s="8">
        <f>M43-M41</f>
        <v>215</v>
      </c>
      <c r="N45" s="128">
        <f>N43-N41</f>
        <v>263</v>
      </c>
      <c r="O45" s="8">
        <f>O43-O41</f>
        <v>373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226</v>
      </c>
      <c r="D46" s="61">
        <f t="shared" si="11"/>
        <v>0</v>
      </c>
      <c r="E46" s="61">
        <f t="shared" si="11"/>
        <v>0</v>
      </c>
      <c r="F46" s="385">
        <f t="shared" si="11"/>
        <v>-7</v>
      </c>
      <c r="G46" s="62">
        <f t="shared" si="11"/>
        <v>65</v>
      </c>
      <c r="H46" s="385">
        <f t="shared" si="11"/>
        <v>-76</v>
      </c>
      <c r="I46" s="62">
        <f t="shared" si="11"/>
        <v>130</v>
      </c>
      <c r="J46" s="386">
        <f t="shared" si="3"/>
        <v>112</v>
      </c>
      <c r="K46" s="103" t="str">
        <f t="shared" si="7"/>
        <v>x</v>
      </c>
      <c r="L46" s="178"/>
      <c r="M46" s="8">
        <f>M43-M37</f>
        <v>58</v>
      </c>
      <c r="N46" s="387">
        <f>N43-N37</f>
        <v>-18</v>
      </c>
      <c r="O46" s="8">
        <f>O43-O37</f>
        <v>112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-6750</v>
      </c>
      <c r="D47" s="61">
        <f t="shared" si="12"/>
        <v>-7070</v>
      </c>
      <c r="E47" s="61">
        <f t="shared" si="12"/>
        <v>-7473</v>
      </c>
      <c r="F47" s="8">
        <f t="shared" si="12"/>
        <v>-1654</v>
      </c>
      <c r="G47" s="62">
        <f t="shared" si="12"/>
        <v>-1674</v>
      </c>
      <c r="H47" s="8">
        <f t="shared" si="12"/>
        <v>-2046</v>
      </c>
      <c r="I47" s="62">
        <f t="shared" si="12"/>
        <v>-1987</v>
      </c>
      <c r="J47" s="61">
        <f t="shared" si="3"/>
        <v>-7361</v>
      </c>
      <c r="K47" s="103">
        <f t="shared" si="7"/>
        <v>98.501271243141971</v>
      </c>
      <c r="L47" s="178"/>
      <c r="M47" s="8">
        <f>M46-M41</f>
        <v>-3328</v>
      </c>
      <c r="N47" s="128">
        <f>N46-N41</f>
        <v>-5374</v>
      </c>
      <c r="O47" s="8">
        <f>O46-O41</f>
        <v>-7361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112</v>
      </c>
    </row>
    <row r="58" spans="1:10">
      <c r="A58" s="26" t="s">
        <v>115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D0AB3-00AA-4ABD-93F5-3D6273D023C0}">
  <dimension ref="A1:P58"/>
  <sheetViews>
    <sheetView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184" t="s">
        <v>116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L9" s="18"/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L10" s="18"/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52</v>
      </c>
      <c r="D11" s="93">
        <v>53</v>
      </c>
      <c r="E11" s="87">
        <v>51</v>
      </c>
      <c r="F11" s="129">
        <v>51</v>
      </c>
      <c r="G11" s="194">
        <f t="shared" ref="G11:I23" si="0">M11</f>
        <v>51</v>
      </c>
      <c r="H11" s="195">
        <f t="shared" si="0"/>
        <v>51</v>
      </c>
      <c r="I11" s="196">
        <f>O11</f>
        <v>51</v>
      </c>
      <c r="J11" s="98" t="s">
        <v>4</v>
      </c>
      <c r="K11" s="102" t="s">
        <v>4</v>
      </c>
      <c r="L11" s="414"/>
      <c r="M11" s="197">
        <v>51</v>
      </c>
      <c r="N11" s="198">
        <v>51</v>
      </c>
      <c r="O11" s="171">
        <v>51</v>
      </c>
    </row>
    <row r="12" spans="1:16" ht="13.8" thickBot="1">
      <c r="A12" s="33" t="s">
        <v>44</v>
      </c>
      <c r="B12" s="199"/>
      <c r="C12" s="200">
        <v>47.62</v>
      </c>
      <c r="D12" s="141">
        <v>44</v>
      </c>
      <c r="E12" s="88">
        <v>47</v>
      </c>
      <c r="F12" s="382">
        <v>47.07</v>
      </c>
      <c r="G12" s="383">
        <f t="shared" si="0"/>
        <v>47.66</v>
      </c>
      <c r="H12" s="384">
        <f t="shared" si="0"/>
        <v>47.19</v>
      </c>
      <c r="I12" s="383">
        <f>O12</f>
        <v>47.24</v>
      </c>
      <c r="J12" s="99"/>
      <c r="K12" s="59" t="s">
        <v>4</v>
      </c>
      <c r="L12" s="414"/>
      <c r="M12" s="203">
        <v>47.66</v>
      </c>
      <c r="N12" s="204">
        <v>47.19</v>
      </c>
      <c r="O12" s="172">
        <v>47.24</v>
      </c>
    </row>
    <row r="13" spans="1:16">
      <c r="A13" s="34" t="s">
        <v>62</v>
      </c>
      <c r="B13" s="50"/>
      <c r="C13" s="117">
        <v>14313</v>
      </c>
      <c r="D13" s="93" t="s">
        <v>4</v>
      </c>
      <c r="E13" s="93" t="s">
        <v>4</v>
      </c>
      <c r="F13" s="123">
        <v>14345</v>
      </c>
      <c r="G13" s="77">
        <f t="shared" si="0"/>
        <v>14743</v>
      </c>
      <c r="H13" s="78">
        <f t="shared" si="0"/>
        <v>14805</v>
      </c>
      <c r="I13" s="77">
        <f>O13</f>
        <v>13929</v>
      </c>
      <c r="J13" s="96" t="s">
        <v>4</v>
      </c>
      <c r="K13" s="6" t="s">
        <v>4</v>
      </c>
      <c r="L13" s="178"/>
      <c r="M13" s="144">
        <v>14743</v>
      </c>
      <c r="N13" s="117">
        <v>14805</v>
      </c>
      <c r="O13" s="206">
        <v>13929</v>
      </c>
    </row>
    <row r="14" spans="1:16">
      <c r="A14" s="35" t="s">
        <v>63</v>
      </c>
      <c r="B14" s="50"/>
      <c r="C14" s="117">
        <v>12571</v>
      </c>
      <c r="D14" s="94" t="s">
        <v>4</v>
      </c>
      <c r="E14" s="94" t="s">
        <v>4</v>
      </c>
      <c r="F14" s="121">
        <v>12670</v>
      </c>
      <c r="G14" s="77">
        <f t="shared" si="0"/>
        <v>12999</v>
      </c>
      <c r="H14" s="78">
        <f t="shared" si="0"/>
        <v>13093</v>
      </c>
      <c r="I14" s="77">
        <f t="shared" si="0"/>
        <v>12289</v>
      </c>
      <c r="J14" s="96" t="s">
        <v>4</v>
      </c>
      <c r="K14" s="6" t="s">
        <v>4</v>
      </c>
      <c r="L14" s="178"/>
      <c r="M14" s="145">
        <v>12999</v>
      </c>
      <c r="N14" s="117">
        <v>13093</v>
      </c>
      <c r="O14" s="206">
        <v>12289</v>
      </c>
    </row>
    <row r="15" spans="1:16">
      <c r="A15" s="35" t="s">
        <v>43</v>
      </c>
      <c r="B15" s="50" t="s">
        <v>42</v>
      </c>
      <c r="C15" s="117">
        <v>234</v>
      </c>
      <c r="D15" s="94" t="s">
        <v>4</v>
      </c>
      <c r="E15" s="94" t="s">
        <v>4</v>
      </c>
      <c r="F15" s="121">
        <v>316</v>
      </c>
      <c r="G15" s="77">
        <f t="shared" si="0"/>
        <v>272</v>
      </c>
      <c r="H15" s="78">
        <f t="shared" si="0"/>
        <v>378</v>
      </c>
      <c r="I15" s="77">
        <f t="shared" si="0"/>
        <v>330</v>
      </c>
      <c r="J15" s="96" t="s">
        <v>4</v>
      </c>
      <c r="K15" s="6" t="s">
        <v>4</v>
      </c>
      <c r="L15" s="178"/>
      <c r="M15" s="145">
        <v>272</v>
      </c>
      <c r="N15" s="117">
        <v>378</v>
      </c>
      <c r="O15" s="206">
        <v>330</v>
      </c>
    </row>
    <row r="16" spans="1:16">
      <c r="A16" s="35" t="s">
        <v>41</v>
      </c>
      <c r="B16" s="50" t="s">
        <v>4</v>
      </c>
      <c r="C16" s="117">
        <v>3089</v>
      </c>
      <c r="D16" s="94" t="s">
        <v>4</v>
      </c>
      <c r="E16" s="94" t="s">
        <v>4</v>
      </c>
      <c r="F16" s="121">
        <v>12256</v>
      </c>
      <c r="G16" s="77">
        <f t="shared" si="0"/>
        <v>20345</v>
      </c>
      <c r="H16" s="78">
        <f t="shared" si="0"/>
        <v>28092</v>
      </c>
      <c r="I16" s="77">
        <f t="shared" si="0"/>
        <v>4605</v>
      </c>
      <c r="J16" s="96" t="s">
        <v>4</v>
      </c>
      <c r="K16" s="6" t="s">
        <v>4</v>
      </c>
      <c r="L16" s="178"/>
      <c r="M16" s="145">
        <v>20345</v>
      </c>
      <c r="N16" s="117">
        <v>28092</v>
      </c>
      <c r="O16" s="206">
        <v>4605</v>
      </c>
    </row>
    <row r="17" spans="1:15" ht="13.8" thickBot="1">
      <c r="A17" s="32" t="s">
        <v>40</v>
      </c>
      <c r="B17" s="51" t="s">
        <v>39</v>
      </c>
      <c r="C17" s="118">
        <v>5174</v>
      </c>
      <c r="D17" s="95" t="s">
        <v>4</v>
      </c>
      <c r="E17" s="95" t="s">
        <v>4</v>
      </c>
      <c r="F17" s="131">
        <v>8587</v>
      </c>
      <c r="G17" s="77">
        <f t="shared" si="0"/>
        <v>5208</v>
      </c>
      <c r="H17" s="78">
        <f t="shared" si="0"/>
        <v>1687</v>
      </c>
      <c r="I17" s="77">
        <f t="shared" si="0"/>
        <v>4932</v>
      </c>
      <c r="J17" s="100" t="s">
        <v>4</v>
      </c>
      <c r="K17" s="7" t="s">
        <v>4</v>
      </c>
      <c r="L17" s="178"/>
      <c r="M17" s="146">
        <v>5208</v>
      </c>
      <c r="N17" s="118">
        <v>1687</v>
      </c>
      <c r="O17" s="208">
        <v>4932</v>
      </c>
    </row>
    <row r="18" spans="1:15" ht="13.8" thickBot="1">
      <c r="A18" s="36" t="s">
        <v>38</v>
      </c>
      <c r="B18" s="25"/>
      <c r="C18" s="52">
        <f>C13-C14+C15+C16+C17</f>
        <v>10239</v>
      </c>
      <c r="D18" s="52" t="s">
        <v>4</v>
      </c>
      <c r="E18" s="52" t="s">
        <v>4</v>
      </c>
      <c r="F18" s="21">
        <f>F13-F14+F15+F16+F17</f>
        <v>22834</v>
      </c>
      <c r="G18" s="21">
        <f>G13-G14+G15+G16+G17</f>
        <v>27569</v>
      </c>
      <c r="H18" s="21">
        <f t="shared" ref="H18:I18" si="1">H13-H14+H15+H16+H17</f>
        <v>31869</v>
      </c>
      <c r="I18" s="21">
        <f t="shared" si="1"/>
        <v>11507</v>
      </c>
      <c r="J18" s="61" t="s">
        <v>4</v>
      </c>
      <c r="K18" s="8" t="s">
        <v>4</v>
      </c>
      <c r="L18" s="178"/>
      <c r="M18" s="125">
        <f>M13-M14+M15+M16+M17</f>
        <v>27569</v>
      </c>
      <c r="N18" s="125">
        <f t="shared" ref="N18:O18" si="2">N13-N14+N15+N16+N17</f>
        <v>31869</v>
      </c>
      <c r="O18" s="125">
        <f t="shared" si="2"/>
        <v>11507</v>
      </c>
    </row>
    <row r="19" spans="1:15">
      <c r="A19" s="32" t="s">
        <v>66</v>
      </c>
      <c r="B19" s="53" t="s">
        <v>67</v>
      </c>
      <c r="C19" s="118">
        <v>1823</v>
      </c>
      <c r="D19" s="93" t="s">
        <v>4</v>
      </c>
      <c r="E19" s="93" t="s">
        <v>4</v>
      </c>
      <c r="F19" s="131">
        <v>1756</v>
      </c>
      <c r="G19" s="77">
        <f t="shared" si="0"/>
        <v>1825</v>
      </c>
      <c r="H19" s="78">
        <f t="shared" si="0"/>
        <v>1752</v>
      </c>
      <c r="I19" s="77">
        <f t="shared" si="0"/>
        <v>1722</v>
      </c>
      <c r="J19" s="100" t="s">
        <v>4</v>
      </c>
      <c r="K19" s="7" t="s">
        <v>4</v>
      </c>
      <c r="L19" s="178"/>
      <c r="M19" s="147">
        <v>1825</v>
      </c>
      <c r="N19" s="118">
        <v>1752</v>
      </c>
      <c r="O19" s="208">
        <v>1722</v>
      </c>
    </row>
    <row r="20" spans="1:15">
      <c r="A20" s="35" t="s">
        <v>37</v>
      </c>
      <c r="B20" s="50" t="s">
        <v>36</v>
      </c>
      <c r="C20" s="117">
        <v>2096</v>
      </c>
      <c r="D20" s="94" t="s">
        <v>4</v>
      </c>
      <c r="E20" s="94" t="s">
        <v>4</v>
      </c>
      <c r="F20" s="121">
        <v>1155</v>
      </c>
      <c r="G20" s="77">
        <f t="shared" si="0"/>
        <v>1098</v>
      </c>
      <c r="H20" s="78">
        <f t="shared" si="0"/>
        <v>1165</v>
      </c>
      <c r="I20" s="77">
        <f t="shared" si="0"/>
        <v>1997</v>
      </c>
      <c r="J20" s="96" t="s">
        <v>4</v>
      </c>
      <c r="K20" s="6" t="s">
        <v>4</v>
      </c>
      <c r="L20" s="178"/>
      <c r="M20" s="145">
        <v>1098</v>
      </c>
      <c r="N20" s="117">
        <v>1165</v>
      </c>
      <c r="O20" s="206">
        <v>1997</v>
      </c>
    </row>
    <row r="21" spans="1:15">
      <c r="A21" s="35" t="s">
        <v>35</v>
      </c>
      <c r="B21" s="50" t="s">
        <v>4</v>
      </c>
      <c r="C21" s="117">
        <v>2439</v>
      </c>
      <c r="D21" s="94" t="s">
        <v>4</v>
      </c>
      <c r="E21" s="94" t="s">
        <v>4</v>
      </c>
      <c r="F21" s="121">
        <v>2439</v>
      </c>
      <c r="G21" s="77">
        <f t="shared" si="0"/>
        <v>2439</v>
      </c>
      <c r="H21" s="78">
        <f t="shared" si="0"/>
        <v>2439</v>
      </c>
      <c r="I21" s="77">
        <f t="shared" si="0"/>
        <v>3394</v>
      </c>
      <c r="J21" s="96" t="s">
        <v>4</v>
      </c>
      <c r="K21" s="6" t="s">
        <v>4</v>
      </c>
      <c r="L21" s="178"/>
      <c r="M21" s="145">
        <v>2439</v>
      </c>
      <c r="N21" s="117">
        <v>2439</v>
      </c>
      <c r="O21" s="206">
        <v>3394</v>
      </c>
    </row>
    <row r="22" spans="1:15">
      <c r="A22" s="35" t="s">
        <v>34</v>
      </c>
      <c r="B22" s="50" t="s">
        <v>4</v>
      </c>
      <c r="C22" s="117">
        <v>3875</v>
      </c>
      <c r="D22" s="94" t="s">
        <v>4</v>
      </c>
      <c r="E22" s="94" t="s">
        <v>4</v>
      </c>
      <c r="F22" s="121">
        <v>17831</v>
      </c>
      <c r="G22" s="77">
        <f t="shared" si="0"/>
        <v>22347</v>
      </c>
      <c r="H22" s="78">
        <f t="shared" si="0"/>
        <v>26472</v>
      </c>
      <c r="I22" s="77">
        <f t="shared" si="0"/>
        <v>4648</v>
      </c>
      <c r="J22" s="96" t="s">
        <v>4</v>
      </c>
      <c r="K22" s="6" t="s">
        <v>4</v>
      </c>
      <c r="L22" s="178"/>
      <c r="M22" s="145">
        <v>22347</v>
      </c>
      <c r="N22" s="117">
        <v>26472</v>
      </c>
      <c r="O22" s="206">
        <v>4648</v>
      </c>
    </row>
    <row r="23" spans="1:15" ht="13.8" thickBot="1">
      <c r="A23" s="33" t="s">
        <v>33</v>
      </c>
      <c r="B23" s="54" t="s">
        <v>4</v>
      </c>
      <c r="C23" s="119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120">
        <v>35892</v>
      </c>
      <c r="D24" s="109">
        <v>35038</v>
      </c>
      <c r="E24" s="81">
        <v>35043</v>
      </c>
      <c r="F24" s="109">
        <v>8704</v>
      </c>
      <c r="G24" s="149">
        <f>M24-F24</f>
        <v>9173</v>
      </c>
      <c r="H24" s="149">
        <f>N24-M24</f>
        <v>8290</v>
      </c>
      <c r="I24" s="135">
        <f>O24-N24</f>
        <v>8876</v>
      </c>
      <c r="J24" s="173">
        <f t="shared" ref="J24:J47" si="3">SUM(F24:I24)</f>
        <v>35043</v>
      </c>
      <c r="K24" s="103">
        <f>IF(E24=0,"x",(J24/E24*100))</f>
        <v>100</v>
      </c>
      <c r="L24" s="178"/>
      <c r="M24" s="144">
        <v>17877</v>
      </c>
      <c r="N24" s="215">
        <v>26167</v>
      </c>
      <c r="O24" s="216">
        <v>35043</v>
      </c>
    </row>
    <row r="25" spans="1:15">
      <c r="A25" s="35" t="s">
        <v>31</v>
      </c>
      <c r="B25" s="56" t="s">
        <v>4</v>
      </c>
      <c r="C25" s="121"/>
      <c r="D25" s="110"/>
      <c r="E25" s="82">
        <v>0</v>
      </c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>
        <v>0</v>
      </c>
      <c r="N25" s="117">
        <v>0</v>
      </c>
      <c r="O25" s="219"/>
    </row>
    <row r="26" spans="1:15" ht="13.8" thickBot="1">
      <c r="A26" s="33" t="s">
        <v>30</v>
      </c>
      <c r="B26" s="57">
        <v>672</v>
      </c>
      <c r="C26" s="122">
        <v>4340</v>
      </c>
      <c r="D26" s="111">
        <v>3739</v>
      </c>
      <c r="E26" s="83">
        <v>3739</v>
      </c>
      <c r="F26" s="132">
        <v>935</v>
      </c>
      <c r="G26" s="151">
        <f t="shared" si="4"/>
        <v>935</v>
      </c>
      <c r="H26" s="151">
        <f t="shared" si="5"/>
        <v>935</v>
      </c>
      <c r="I26" s="137">
        <f t="shared" si="5"/>
        <v>934</v>
      </c>
      <c r="J26" s="175">
        <f t="shared" si="3"/>
        <v>3739</v>
      </c>
      <c r="K26" s="105">
        <f t="shared" ref="K26" si="6">IF(E26=0,"x",(J26/E26*100))</f>
        <v>100</v>
      </c>
      <c r="L26" s="178"/>
      <c r="M26" s="146">
        <v>1870</v>
      </c>
      <c r="N26" s="223">
        <v>2805</v>
      </c>
      <c r="O26" s="224">
        <v>3739</v>
      </c>
    </row>
    <row r="27" spans="1:15">
      <c r="A27" s="34" t="s">
        <v>6</v>
      </c>
      <c r="B27" s="55">
        <v>501</v>
      </c>
      <c r="C27" s="123">
        <v>3354</v>
      </c>
      <c r="D27" s="112">
        <v>3208</v>
      </c>
      <c r="E27" s="84">
        <v>3106</v>
      </c>
      <c r="F27" s="112">
        <v>841</v>
      </c>
      <c r="G27" s="241">
        <f t="shared" si="4"/>
        <v>865</v>
      </c>
      <c r="H27" s="241">
        <f t="shared" si="5"/>
        <v>492</v>
      </c>
      <c r="I27" s="176">
        <f t="shared" si="5"/>
        <v>908</v>
      </c>
      <c r="J27" s="173">
        <f t="shared" si="3"/>
        <v>3106</v>
      </c>
      <c r="K27" s="108">
        <f t="shared" ref="K27:K47" si="7">IF(E27=0,"x",(J27/E27)*100)</f>
        <v>100</v>
      </c>
      <c r="L27" s="178"/>
      <c r="M27" s="147">
        <v>1706</v>
      </c>
      <c r="N27" s="227">
        <v>2198</v>
      </c>
      <c r="O27" s="228">
        <v>3106</v>
      </c>
    </row>
    <row r="28" spans="1:15">
      <c r="A28" s="35" t="s">
        <v>29</v>
      </c>
      <c r="B28" s="56">
        <v>502</v>
      </c>
      <c r="C28" s="121">
        <v>1947</v>
      </c>
      <c r="D28" s="113">
        <v>1888</v>
      </c>
      <c r="E28" s="85">
        <v>1888</v>
      </c>
      <c r="F28" s="113">
        <v>849</v>
      </c>
      <c r="G28" s="153">
        <f t="shared" si="4"/>
        <v>353</v>
      </c>
      <c r="H28" s="153">
        <f t="shared" si="5"/>
        <v>200</v>
      </c>
      <c r="I28" s="78">
        <f t="shared" si="5"/>
        <v>780</v>
      </c>
      <c r="J28" s="174">
        <f t="shared" si="3"/>
        <v>2182</v>
      </c>
      <c r="K28" s="104">
        <f t="shared" si="7"/>
        <v>115.57203389830508</v>
      </c>
      <c r="L28" s="178"/>
      <c r="M28" s="145">
        <v>1202</v>
      </c>
      <c r="N28" s="117">
        <v>1402</v>
      </c>
      <c r="O28" s="219">
        <v>2182</v>
      </c>
    </row>
    <row r="29" spans="1:15">
      <c r="A29" s="35" t="s">
        <v>5</v>
      </c>
      <c r="B29" s="56">
        <v>504</v>
      </c>
      <c r="C29" s="121">
        <v>0</v>
      </c>
      <c r="D29" s="113">
        <v>0</v>
      </c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121">
        <v>406</v>
      </c>
      <c r="D30" s="113">
        <v>530</v>
      </c>
      <c r="E30" s="85">
        <v>249</v>
      </c>
      <c r="F30" s="113">
        <v>50</v>
      </c>
      <c r="G30" s="153">
        <f t="shared" si="4"/>
        <v>10</v>
      </c>
      <c r="H30" s="153">
        <f t="shared" si="5"/>
        <v>160</v>
      </c>
      <c r="I30" s="78">
        <f t="shared" si="5"/>
        <v>29</v>
      </c>
      <c r="J30" s="174">
        <f t="shared" si="3"/>
        <v>249</v>
      </c>
      <c r="K30" s="104">
        <f t="shared" si="7"/>
        <v>100</v>
      </c>
      <c r="L30" s="178"/>
      <c r="M30" s="145">
        <v>60</v>
      </c>
      <c r="N30" s="117">
        <v>220</v>
      </c>
      <c r="O30" s="219">
        <v>249</v>
      </c>
    </row>
    <row r="31" spans="1:15">
      <c r="A31" s="35" t="s">
        <v>1</v>
      </c>
      <c r="B31" s="56">
        <v>518</v>
      </c>
      <c r="C31" s="121">
        <v>1315</v>
      </c>
      <c r="D31" s="113">
        <v>1250</v>
      </c>
      <c r="E31" s="85">
        <v>1362</v>
      </c>
      <c r="F31" s="113">
        <v>399</v>
      </c>
      <c r="G31" s="153">
        <f t="shared" si="4"/>
        <v>363</v>
      </c>
      <c r="H31" s="153">
        <f t="shared" si="5"/>
        <v>411</v>
      </c>
      <c r="I31" s="78">
        <f t="shared" si="5"/>
        <v>189</v>
      </c>
      <c r="J31" s="174">
        <f t="shared" si="3"/>
        <v>1362</v>
      </c>
      <c r="K31" s="104">
        <f t="shared" si="7"/>
        <v>100</v>
      </c>
      <c r="L31" s="178"/>
      <c r="M31" s="145">
        <v>762</v>
      </c>
      <c r="N31" s="117">
        <v>1173</v>
      </c>
      <c r="O31" s="219">
        <v>1362</v>
      </c>
    </row>
    <row r="32" spans="1:15">
      <c r="A32" s="35" t="s">
        <v>28</v>
      </c>
      <c r="B32" s="56">
        <v>521</v>
      </c>
      <c r="C32" s="121">
        <v>23087</v>
      </c>
      <c r="D32" s="113">
        <v>22584</v>
      </c>
      <c r="E32" s="85">
        <v>24809</v>
      </c>
      <c r="F32" s="113">
        <v>5678</v>
      </c>
      <c r="G32" s="153">
        <f t="shared" si="4"/>
        <v>6349</v>
      </c>
      <c r="H32" s="153">
        <f t="shared" si="5"/>
        <v>6143</v>
      </c>
      <c r="I32" s="78">
        <f t="shared" si="5"/>
        <v>6639</v>
      </c>
      <c r="J32" s="174">
        <f t="shared" si="3"/>
        <v>24809</v>
      </c>
      <c r="K32" s="104">
        <f t="shared" si="7"/>
        <v>100</v>
      </c>
      <c r="L32" s="178"/>
      <c r="M32" s="145">
        <v>12027</v>
      </c>
      <c r="N32" s="117">
        <v>18170</v>
      </c>
      <c r="O32" s="219">
        <v>24809</v>
      </c>
    </row>
    <row r="33" spans="1:15">
      <c r="A33" s="35" t="s">
        <v>27</v>
      </c>
      <c r="B33" s="56" t="s">
        <v>26</v>
      </c>
      <c r="C33" s="121">
        <v>8626</v>
      </c>
      <c r="D33" s="113">
        <v>8593</v>
      </c>
      <c r="E33" s="85">
        <v>9456</v>
      </c>
      <c r="F33" s="113">
        <v>2129</v>
      </c>
      <c r="G33" s="153">
        <f t="shared" si="4"/>
        <v>2679</v>
      </c>
      <c r="H33" s="153">
        <f t="shared" si="5"/>
        <v>2179</v>
      </c>
      <c r="I33" s="78">
        <f t="shared" si="5"/>
        <v>2469</v>
      </c>
      <c r="J33" s="174">
        <f t="shared" si="3"/>
        <v>9456</v>
      </c>
      <c r="K33" s="104">
        <f t="shared" si="7"/>
        <v>100</v>
      </c>
      <c r="L33" s="178"/>
      <c r="M33" s="145">
        <v>4808</v>
      </c>
      <c r="N33" s="117">
        <v>6987</v>
      </c>
      <c r="O33" s="219">
        <v>9456</v>
      </c>
    </row>
    <row r="34" spans="1:15">
      <c r="A34" s="35" t="s">
        <v>25</v>
      </c>
      <c r="B34" s="56">
        <v>557</v>
      </c>
      <c r="C34" s="121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121">
        <v>225</v>
      </c>
      <c r="D35" s="113">
        <v>274</v>
      </c>
      <c r="E35" s="85">
        <v>276</v>
      </c>
      <c r="F35" s="113">
        <v>67</v>
      </c>
      <c r="G35" s="153">
        <f t="shared" si="4"/>
        <v>68</v>
      </c>
      <c r="H35" s="153">
        <f t="shared" si="5"/>
        <v>70</v>
      </c>
      <c r="I35" s="78">
        <f t="shared" si="5"/>
        <v>71</v>
      </c>
      <c r="J35" s="174">
        <f t="shared" si="3"/>
        <v>276</v>
      </c>
      <c r="K35" s="104">
        <f t="shared" si="7"/>
        <v>100</v>
      </c>
      <c r="L35" s="178"/>
      <c r="M35" s="145">
        <v>135</v>
      </c>
      <c r="N35" s="117">
        <v>205</v>
      </c>
      <c r="O35" s="219">
        <v>276</v>
      </c>
    </row>
    <row r="36" spans="1:15" ht="13.8" thickBot="1">
      <c r="A36" s="32" t="s">
        <v>24</v>
      </c>
      <c r="B36" s="58" t="s">
        <v>23</v>
      </c>
      <c r="C36" s="124">
        <v>182</v>
      </c>
      <c r="D36" s="114">
        <v>40</v>
      </c>
      <c r="E36" s="86">
        <v>218</v>
      </c>
      <c r="F36" s="133">
        <v>-33.5</v>
      </c>
      <c r="G36" s="153">
        <f t="shared" si="4"/>
        <v>175.5</v>
      </c>
      <c r="H36" s="153">
        <f t="shared" si="5"/>
        <v>45</v>
      </c>
      <c r="I36" s="79">
        <f t="shared" si="5"/>
        <v>31</v>
      </c>
      <c r="J36" s="175">
        <f t="shared" si="3"/>
        <v>218</v>
      </c>
      <c r="K36" s="105">
        <f t="shared" si="7"/>
        <v>100</v>
      </c>
      <c r="L36" s="178"/>
      <c r="M36" s="126">
        <v>142</v>
      </c>
      <c r="N36" s="119">
        <v>187</v>
      </c>
      <c r="O36" s="231">
        <v>218</v>
      </c>
    </row>
    <row r="37" spans="1:15" ht="13.8" thickBot="1">
      <c r="A37" s="36" t="s">
        <v>22</v>
      </c>
      <c r="B37" s="60"/>
      <c r="C37" s="52">
        <f t="shared" ref="C37:I37" si="8">SUM(C27:C36)</f>
        <v>39142</v>
      </c>
      <c r="D37" s="52">
        <f t="shared" si="8"/>
        <v>38367</v>
      </c>
      <c r="E37" s="61">
        <f t="shared" si="8"/>
        <v>41364</v>
      </c>
      <c r="F37" s="52">
        <f t="shared" si="8"/>
        <v>9979.5</v>
      </c>
      <c r="G37" s="52">
        <f t="shared" si="8"/>
        <v>10862.5</v>
      </c>
      <c r="H37" s="52">
        <f t="shared" si="8"/>
        <v>9700</v>
      </c>
      <c r="I37" s="21">
        <f t="shared" si="8"/>
        <v>11116</v>
      </c>
      <c r="J37" s="62">
        <f t="shared" si="3"/>
        <v>41658</v>
      </c>
      <c r="K37" s="106">
        <f t="shared" si="7"/>
        <v>100.71076298230346</v>
      </c>
      <c r="L37" s="178"/>
      <c r="M37" s="21">
        <f>SUM(M27:M36)</f>
        <v>20842</v>
      </c>
      <c r="N37" s="23">
        <f>SUM(N27:N36)</f>
        <v>30542</v>
      </c>
      <c r="O37" s="21">
        <f>SUM(O27:O36)</f>
        <v>41658</v>
      </c>
    </row>
    <row r="38" spans="1:15">
      <c r="A38" s="34" t="s">
        <v>21</v>
      </c>
      <c r="B38" s="55">
        <v>601</v>
      </c>
      <c r="C38" s="123">
        <v>0</v>
      </c>
      <c r="D38" s="112">
        <v>0</v>
      </c>
      <c r="E38" s="84">
        <v>0</v>
      </c>
      <c r="F38" s="134">
        <v>0</v>
      </c>
      <c r="G38" s="153">
        <f t="shared" si="4"/>
        <v>0</v>
      </c>
      <c r="H38" s="153">
        <f t="shared" si="5"/>
        <v>0</v>
      </c>
      <c r="I38" s="235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121">
        <v>2736</v>
      </c>
      <c r="D39" s="113">
        <v>2850</v>
      </c>
      <c r="E39" s="85">
        <v>2860</v>
      </c>
      <c r="F39" s="113">
        <v>775</v>
      </c>
      <c r="G39" s="153">
        <f t="shared" si="4"/>
        <v>801</v>
      </c>
      <c r="H39" s="153">
        <f t="shared" si="5"/>
        <v>404</v>
      </c>
      <c r="I39" s="78">
        <f t="shared" si="5"/>
        <v>880</v>
      </c>
      <c r="J39" s="174">
        <f t="shared" si="3"/>
        <v>2860</v>
      </c>
      <c r="K39" s="104">
        <f t="shared" si="7"/>
        <v>100</v>
      </c>
      <c r="L39" s="178"/>
      <c r="M39" s="145">
        <v>1576</v>
      </c>
      <c r="N39" s="117">
        <v>1980</v>
      </c>
      <c r="O39" s="219">
        <v>2860</v>
      </c>
    </row>
    <row r="40" spans="1:15">
      <c r="A40" s="35" t="s">
        <v>19</v>
      </c>
      <c r="B40" s="56">
        <v>604</v>
      </c>
      <c r="C40" s="121">
        <v>0</v>
      </c>
      <c r="D40" s="113">
        <v>0</v>
      </c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219"/>
    </row>
    <row r="41" spans="1:15">
      <c r="A41" s="35" t="s">
        <v>18</v>
      </c>
      <c r="B41" s="56" t="s">
        <v>17</v>
      </c>
      <c r="C41" s="121">
        <v>35893</v>
      </c>
      <c r="D41" s="113">
        <v>35038</v>
      </c>
      <c r="E41" s="85">
        <v>37852</v>
      </c>
      <c r="F41" s="113">
        <v>8705</v>
      </c>
      <c r="G41" s="153">
        <f t="shared" si="4"/>
        <v>10109</v>
      </c>
      <c r="H41" s="153">
        <f t="shared" si="5"/>
        <v>9227</v>
      </c>
      <c r="I41" s="78">
        <f t="shared" si="5"/>
        <v>9811</v>
      </c>
      <c r="J41" s="174">
        <f t="shared" si="3"/>
        <v>37852</v>
      </c>
      <c r="K41" s="104">
        <f t="shared" si="7"/>
        <v>100</v>
      </c>
      <c r="L41" s="178"/>
      <c r="M41" s="145">
        <v>18814</v>
      </c>
      <c r="N41" s="117">
        <v>28041</v>
      </c>
      <c r="O41" s="219">
        <v>37852</v>
      </c>
    </row>
    <row r="42" spans="1:15" ht="13.8" thickBot="1">
      <c r="A42" s="32" t="s">
        <v>7</v>
      </c>
      <c r="B42" s="58" t="s">
        <v>16</v>
      </c>
      <c r="C42" s="124">
        <v>518</v>
      </c>
      <c r="D42" s="114">
        <v>560</v>
      </c>
      <c r="E42" s="86">
        <v>694</v>
      </c>
      <c r="F42" s="133">
        <v>148</v>
      </c>
      <c r="G42" s="154">
        <f t="shared" si="4"/>
        <v>164</v>
      </c>
      <c r="H42" s="154">
        <f t="shared" si="5"/>
        <v>249</v>
      </c>
      <c r="I42" s="177">
        <f t="shared" si="5"/>
        <v>133</v>
      </c>
      <c r="J42" s="175">
        <f t="shared" si="3"/>
        <v>694</v>
      </c>
      <c r="K42" s="105">
        <f t="shared" si="7"/>
        <v>100</v>
      </c>
      <c r="L42" s="178"/>
      <c r="M42" s="126">
        <v>312</v>
      </c>
      <c r="N42" s="119">
        <v>561</v>
      </c>
      <c r="O42" s="231">
        <v>694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39147</v>
      </c>
      <c r="D43" s="61">
        <f t="shared" si="9"/>
        <v>38448</v>
      </c>
      <c r="E43" s="61">
        <f t="shared" si="9"/>
        <v>41406</v>
      </c>
      <c r="F43" s="8">
        <f t="shared" si="9"/>
        <v>9628</v>
      </c>
      <c r="G43" s="242">
        <f t="shared" si="9"/>
        <v>11074</v>
      </c>
      <c r="H43" s="246">
        <f t="shared" si="9"/>
        <v>9880</v>
      </c>
      <c r="I43" s="377">
        <f t="shared" si="9"/>
        <v>10824</v>
      </c>
      <c r="J43" s="61">
        <f t="shared" si="3"/>
        <v>41406</v>
      </c>
      <c r="K43" s="108">
        <f t="shared" si="7"/>
        <v>100</v>
      </c>
      <c r="L43" s="178"/>
      <c r="M43" s="21">
        <f>SUM(M38:M42)</f>
        <v>20702</v>
      </c>
      <c r="N43" s="23">
        <f>SUM(N38:N42)</f>
        <v>30582</v>
      </c>
      <c r="O43" s="21">
        <f>SUM(O38:O42)</f>
        <v>41406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3254</v>
      </c>
      <c r="D45" s="61">
        <f t="shared" si="10"/>
        <v>3410</v>
      </c>
      <c r="E45" s="61">
        <f t="shared" si="10"/>
        <v>3554</v>
      </c>
      <c r="F45" s="8">
        <f t="shared" si="10"/>
        <v>923</v>
      </c>
      <c r="G45" s="62">
        <f t="shared" si="10"/>
        <v>965</v>
      </c>
      <c r="H45" s="8">
        <f t="shared" si="10"/>
        <v>653</v>
      </c>
      <c r="I45" s="62">
        <f t="shared" si="10"/>
        <v>1013</v>
      </c>
      <c r="J45" s="67">
        <f t="shared" si="3"/>
        <v>3554</v>
      </c>
      <c r="K45" s="103">
        <f t="shared" si="7"/>
        <v>100</v>
      </c>
      <c r="L45" s="178"/>
      <c r="M45" s="8">
        <f>M43-M41</f>
        <v>1888</v>
      </c>
      <c r="N45" s="128">
        <f>N43-N41</f>
        <v>2541</v>
      </c>
      <c r="O45" s="8">
        <f>O43-O41</f>
        <v>3554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5</v>
      </c>
      <c r="D46" s="61">
        <f t="shared" si="11"/>
        <v>81</v>
      </c>
      <c r="E46" s="61">
        <f t="shared" si="11"/>
        <v>42</v>
      </c>
      <c r="F46" s="385">
        <f t="shared" si="11"/>
        <v>-351.5</v>
      </c>
      <c r="G46" s="62">
        <f t="shared" si="11"/>
        <v>211.5</v>
      </c>
      <c r="H46" s="8">
        <f t="shared" si="11"/>
        <v>180</v>
      </c>
      <c r="I46" s="415">
        <f t="shared" si="11"/>
        <v>-292</v>
      </c>
      <c r="J46" s="386">
        <f t="shared" si="3"/>
        <v>-252</v>
      </c>
      <c r="K46" s="103">
        <f t="shared" si="7"/>
        <v>-600</v>
      </c>
      <c r="L46" s="178"/>
      <c r="M46" s="385">
        <f>M43-M37</f>
        <v>-140</v>
      </c>
      <c r="N46" s="128">
        <f>N43-N37</f>
        <v>40</v>
      </c>
      <c r="O46" s="385">
        <f>O43-O37</f>
        <v>-252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-35888</v>
      </c>
      <c r="D47" s="61">
        <f t="shared" si="12"/>
        <v>-34957</v>
      </c>
      <c r="E47" s="61">
        <f t="shared" si="12"/>
        <v>-37810</v>
      </c>
      <c r="F47" s="8">
        <f t="shared" si="12"/>
        <v>-9056.5</v>
      </c>
      <c r="G47" s="62">
        <f t="shared" si="12"/>
        <v>-9897.5</v>
      </c>
      <c r="H47" s="8">
        <f t="shared" si="12"/>
        <v>-9047</v>
      </c>
      <c r="I47" s="62">
        <f t="shared" si="12"/>
        <v>-10103</v>
      </c>
      <c r="J47" s="61">
        <f t="shared" si="3"/>
        <v>-38104</v>
      </c>
      <c r="K47" s="416">
        <f t="shared" si="7"/>
        <v>100.77757207088072</v>
      </c>
      <c r="L47" s="178"/>
      <c r="M47" s="8">
        <f>M46-M41</f>
        <v>-18954</v>
      </c>
      <c r="N47" s="128">
        <f>N46-N41</f>
        <v>-28001</v>
      </c>
      <c r="O47" s="8">
        <f>O46-O41</f>
        <v>-38104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117</v>
      </c>
    </row>
    <row r="58" spans="1:10">
      <c r="A58" s="26" t="s">
        <v>118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7208F2-0609-4BE6-8791-54B268B9314F}">
  <dimension ref="A1:P60"/>
  <sheetViews>
    <sheetView workbookViewId="0">
      <selection activeCell="R1" sqref="R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184" t="s">
        <v>119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L9" s="18"/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L10" s="18"/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40</v>
      </c>
      <c r="D11" s="93">
        <v>40</v>
      </c>
      <c r="E11" s="87">
        <v>40</v>
      </c>
      <c r="F11" s="129">
        <v>40</v>
      </c>
      <c r="G11" s="194">
        <f t="shared" ref="G11:I23" si="0">M11</f>
        <v>40</v>
      </c>
      <c r="H11" s="195">
        <f t="shared" si="0"/>
        <v>40</v>
      </c>
      <c r="I11" s="196">
        <f>O11</f>
        <v>41</v>
      </c>
      <c r="J11" s="98" t="s">
        <v>4</v>
      </c>
      <c r="K11" s="102" t="s">
        <v>4</v>
      </c>
      <c r="L11" s="414"/>
      <c r="M11" s="197">
        <v>40</v>
      </c>
      <c r="N11" s="198">
        <v>40</v>
      </c>
      <c r="O11" s="171">
        <v>41</v>
      </c>
    </row>
    <row r="12" spans="1:16" ht="13.8" thickBot="1">
      <c r="A12" s="33" t="s">
        <v>44</v>
      </c>
      <c r="B12" s="199"/>
      <c r="C12" s="200">
        <v>37</v>
      </c>
      <c r="D12" s="141">
        <v>38.4</v>
      </c>
      <c r="E12" s="88">
        <v>38</v>
      </c>
      <c r="F12" s="382">
        <v>37.22</v>
      </c>
      <c r="G12" s="383">
        <f t="shared" si="0"/>
        <v>37.96</v>
      </c>
      <c r="H12" s="384">
        <f t="shared" si="0"/>
        <v>37.9</v>
      </c>
      <c r="I12" s="383">
        <f>O12</f>
        <v>38.17</v>
      </c>
      <c r="J12" s="99"/>
      <c r="K12" s="59" t="s">
        <v>4</v>
      </c>
      <c r="L12" s="414"/>
      <c r="M12" s="203">
        <v>37.96</v>
      </c>
      <c r="N12" s="204">
        <v>37.9</v>
      </c>
      <c r="O12" s="172">
        <v>38.17</v>
      </c>
    </row>
    <row r="13" spans="1:16">
      <c r="A13" s="34" t="s">
        <v>62</v>
      </c>
      <c r="B13" s="50"/>
      <c r="C13" s="205">
        <v>11164</v>
      </c>
      <c r="D13" s="93" t="s">
        <v>4</v>
      </c>
      <c r="E13" s="93" t="s">
        <v>4</v>
      </c>
      <c r="F13" s="123">
        <v>11410</v>
      </c>
      <c r="G13" s="77">
        <f t="shared" si="0"/>
        <v>11274</v>
      </c>
      <c r="H13" s="78">
        <f t="shared" si="0"/>
        <v>11805</v>
      </c>
      <c r="I13" s="77">
        <f>O13</f>
        <v>11603</v>
      </c>
      <c r="J13" s="96" t="s">
        <v>4</v>
      </c>
      <c r="K13" s="6" t="s">
        <v>4</v>
      </c>
      <c r="L13" s="178"/>
      <c r="M13" s="144">
        <v>11274</v>
      </c>
      <c r="N13" s="117">
        <v>11805</v>
      </c>
      <c r="O13" s="206">
        <v>11603</v>
      </c>
    </row>
    <row r="14" spans="1:16">
      <c r="A14" s="35" t="s">
        <v>63</v>
      </c>
      <c r="B14" s="50"/>
      <c r="C14" s="205">
        <v>10649</v>
      </c>
      <c r="D14" s="94" t="s">
        <v>4</v>
      </c>
      <c r="E14" s="94" t="s">
        <v>4</v>
      </c>
      <c r="F14" s="121">
        <v>10817</v>
      </c>
      <c r="G14" s="77">
        <f t="shared" si="0"/>
        <v>10710</v>
      </c>
      <c r="H14" s="78">
        <f t="shared" si="0"/>
        <v>11132</v>
      </c>
      <c r="I14" s="77">
        <f t="shared" si="0"/>
        <v>11039</v>
      </c>
      <c r="J14" s="96" t="s">
        <v>4</v>
      </c>
      <c r="K14" s="6" t="s">
        <v>4</v>
      </c>
      <c r="L14" s="178"/>
      <c r="M14" s="145">
        <v>10710</v>
      </c>
      <c r="N14" s="117">
        <v>11132</v>
      </c>
      <c r="O14" s="206">
        <v>11039</v>
      </c>
    </row>
    <row r="15" spans="1:16">
      <c r="A15" s="35" t="s">
        <v>43</v>
      </c>
      <c r="B15" s="50" t="s">
        <v>42</v>
      </c>
      <c r="C15" s="205">
        <v>143</v>
      </c>
      <c r="D15" s="94" t="s">
        <v>4</v>
      </c>
      <c r="E15" s="94" t="s">
        <v>4</v>
      </c>
      <c r="F15" s="121">
        <v>227</v>
      </c>
      <c r="G15" s="77">
        <f t="shared" si="0"/>
        <v>114</v>
      </c>
      <c r="H15" s="78">
        <f t="shared" si="0"/>
        <v>173</v>
      </c>
      <c r="I15" s="77">
        <f t="shared" si="0"/>
        <v>126</v>
      </c>
      <c r="J15" s="96" t="s">
        <v>4</v>
      </c>
      <c r="K15" s="6" t="s">
        <v>4</v>
      </c>
      <c r="L15" s="178"/>
      <c r="M15" s="145">
        <v>114</v>
      </c>
      <c r="N15" s="117">
        <v>173</v>
      </c>
      <c r="O15" s="206">
        <v>126</v>
      </c>
    </row>
    <row r="16" spans="1:16">
      <c r="A16" s="35" t="s">
        <v>41</v>
      </c>
      <c r="B16" s="50" t="s">
        <v>4</v>
      </c>
      <c r="C16" s="205">
        <v>2243</v>
      </c>
      <c r="D16" s="94" t="s">
        <v>4</v>
      </c>
      <c r="E16" s="94" t="s">
        <v>4</v>
      </c>
      <c r="F16" s="121">
        <v>11566</v>
      </c>
      <c r="G16" s="77">
        <f t="shared" si="0"/>
        <v>16575</v>
      </c>
      <c r="H16" s="78">
        <f t="shared" si="0"/>
        <v>20552</v>
      </c>
      <c r="I16" s="77">
        <f t="shared" si="0"/>
        <v>1136</v>
      </c>
      <c r="J16" s="96" t="s">
        <v>4</v>
      </c>
      <c r="K16" s="6" t="s">
        <v>4</v>
      </c>
      <c r="L16" s="178"/>
      <c r="M16" s="145">
        <v>16575</v>
      </c>
      <c r="N16" s="117">
        <v>20552</v>
      </c>
      <c r="O16" s="206">
        <v>1136</v>
      </c>
    </row>
    <row r="17" spans="1:15" ht="13.8" thickBot="1">
      <c r="A17" s="32" t="s">
        <v>40</v>
      </c>
      <c r="B17" s="51" t="s">
        <v>39</v>
      </c>
      <c r="C17" s="207">
        <v>4134</v>
      </c>
      <c r="D17" s="95" t="s">
        <v>4</v>
      </c>
      <c r="E17" s="95" t="s">
        <v>4</v>
      </c>
      <c r="F17" s="131">
        <v>7032</v>
      </c>
      <c r="G17" s="77">
        <f t="shared" si="0"/>
        <v>5099</v>
      </c>
      <c r="H17" s="78">
        <f t="shared" si="0"/>
        <v>1890</v>
      </c>
      <c r="I17" s="77">
        <f t="shared" si="0"/>
        <v>4996</v>
      </c>
      <c r="J17" s="100" t="s">
        <v>4</v>
      </c>
      <c r="K17" s="7" t="s">
        <v>4</v>
      </c>
      <c r="L17" s="178"/>
      <c r="M17" s="146">
        <v>5099</v>
      </c>
      <c r="N17" s="118">
        <v>1890</v>
      </c>
      <c r="O17" s="208">
        <v>4996</v>
      </c>
    </row>
    <row r="18" spans="1:15" ht="13.8" thickBot="1">
      <c r="A18" s="36" t="s">
        <v>38</v>
      </c>
      <c r="B18" s="25"/>
      <c r="C18" s="52">
        <f>C13-C14+C15+C16+C17</f>
        <v>7035</v>
      </c>
      <c r="D18" s="52" t="s">
        <v>4</v>
      </c>
      <c r="E18" s="52" t="s">
        <v>4</v>
      </c>
      <c r="F18" s="21">
        <f>F13-F14+F15+F16+F17</f>
        <v>19418</v>
      </c>
      <c r="G18" s="21">
        <f>G13-G14+G15+G16+G17</f>
        <v>22352</v>
      </c>
      <c r="H18" s="21">
        <f t="shared" ref="H18:I18" si="1">H13-H14+H15+H16+H17</f>
        <v>23288</v>
      </c>
      <c r="I18" s="21">
        <f t="shared" si="1"/>
        <v>6822</v>
      </c>
      <c r="J18" s="61" t="s">
        <v>4</v>
      </c>
      <c r="K18" s="8" t="s">
        <v>4</v>
      </c>
      <c r="L18" s="178"/>
      <c r="M18" s="125">
        <f>M13-M14+M15+M16+M17</f>
        <v>22352</v>
      </c>
      <c r="N18" s="125">
        <f t="shared" ref="N18:O18" si="2">N13-N14+N15+N16+N17</f>
        <v>23288</v>
      </c>
      <c r="O18" s="125">
        <f t="shared" si="2"/>
        <v>6822</v>
      </c>
    </row>
    <row r="19" spans="1:15">
      <c r="A19" s="32" t="s">
        <v>66</v>
      </c>
      <c r="B19" s="53" t="s">
        <v>67</v>
      </c>
      <c r="C19" s="209">
        <v>515</v>
      </c>
      <c r="D19" s="93" t="s">
        <v>4</v>
      </c>
      <c r="E19" s="93" t="s">
        <v>4</v>
      </c>
      <c r="F19" s="131">
        <v>593</v>
      </c>
      <c r="G19" s="77">
        <f t="shared" si="0"/>
        <v>564</v>
      </c>
      <c r="H19" s="78">
        <f t="shared" si="0"/>
        <v>583</v>
      </c>
      <c r="I19" s="77">
        <f t="shared" si="0"/>
        <v>564</v>
      </c>
      <c r="J19" s="100" t="s">
        <v>4</v>
      </c>
      <c r="K19" s="7" t="s">
        <v>4</v>
      </c>
      <c r="L19" s="178"/>
      <c r="M19" s="147">
        <v>564</v>
      </c>
      <c r="N19" s="118">
        <v>583</v>
      </c>
      <c r="O19" s="208">
        <v>564</v>
      </c>
    </row>
    <row r="20" spans="1:15">
      <c r="A20" s="35" t="s">
        <v>37</v>
      </c>
      <c r="B20" s="50" t="s">
        <v>36</v>
      </c>
      <c r="C20" s="210">
        <v>1316</v>
      </c>
      <c r="D20" s="94" t="s">
        <v>4</v>
      </c>
      <c r="E20" s="94" t="s">
        <v>4</v>
      </c>
      <c r="F20" s="121">
        <v>675</v>
      </c>
      <c r="G20" s="77">
        <f t="shared" si="0"/>
        <v>675</v>
      </c>
      <c r="H20" s="78">
        <f t="shared" si="0"/>
        <v>691</v>
      </c>
      <c r="I20" s="77">
        <f t="shared" si="0"/>
        <v>1512</v>
      </c>
      <c r="J20" s="96" t="s">
        <v>4</v>
      </c>
      <c r="K20" s="6" t="s">
        <v>4</v>
      </c>
      <c r="L20" s="178"/>
      <c r="M20" s="145">
        <v>675</v>
      </c>
      <c r="N20" s="117">
        <v>691</v>
      </c>
      <c r="O20" s="206">
        <v>1512</v>
      </c>
    </row>
    <row r="21" spans="1:15">
      <c r="A21" s="35" t="s">
        <v>35</v>
      </c>
      <c r="B21" s="50" t="s">
        <v>4</v>
      </c>
      <c r="C21" s="210">
        <v>2108</v>
      </c>
      <c r="D21" s="94" t="s">
        <v>4</v>
      </c>
      <c r="E21" s="94" t="s">
        <v>4</v>
      </c>
      <c r="F21" s="121">
        <v>2108</v>
      </c>
      <c r="G21" s="77">
        <f t="shared" si="0"/>
        <v>2108</v>
      </c>
      <c r="H21" s="78">
        <f t="shared" si="0"/>
        <v>0</v>
      </c>
      <c r="I21" s="77">
        <f t="shared" si="0"/>
        <v>998</v>
      </c>
      <c r="J21" s="96" t="s">
        <v>4</v>
      </c>
      <c r="K21" s="6" t="s">
        <v>4</v>
      </c>
      <c r="L21" s="178"/>
      <c r="M21" s="145">
        <v>2108</v>
      </c>
      <c r="N21" s="117">
        <v>0</v>
      </c>
      <c r="O21" s="206">
        <v>998</v>
      </c>
    </row>
    <row r="22" spans="1:15">
      <c r="A22" s="35" t="s">
        <v>34</v>
      </c>
      <c r="B22" s="50" t="s">
        <v>4</v>
      </c>
      <c r="C22" s="210">
        <v>3024</v>
      </c>
      <c r="D22" s="94" t="s">
        <v>4</v>
      </c>
      <c r="E22" s="94" t="s">
        <v>4</v>
      </c>
      <c r="F22" s="121">
        <v>15558</v>
      </c>
      <c r="G22" s="77">
        <f t="shared" si="0"/>
        <v>18525</v>
      </c>
      <c r="H22" s="78">
        <f t="shared" si="0"/>
        <v>21581</v>
      </c>
      <c r="I22" s="77">
        <f t="shared" si="0"/>
        <v>3503</v>
      </c>
      <c r="J22" s="96" t="s">
        <v>4</v>
      </c>
      <c r="K22" s="6" t="s">
        <v>4</v>
      </c>
      <c r="L22" s="178"/>
      <c r="M22" s="145">
        <v>18525</v>
      </c>
      <c r="N22" s="117">
        <v>21581</v>
      </c>
      <c r="O22" s="206">
        <v>3503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/>
      <c r="N23" s="119"/>
      <c r="O23" s="211"/>
    </row>
    <row r="24" spans="1:15">
      <c r="A24" s="37" t="s">
        <v>32</v>
      </c>
      <c r="B24" s="55" t="s">
        <v>4</v>
      </c>
      <c r="C24" s="212">
        <v>29334</v>
      </c>
      <c r="D24" s="109">
        <v>27282</v>
      </c>
      <c r="E24" s="81">
        <v>27282</v>
      </c>
      <c r="F24" s="109">
        <v>7196</v>
      </c>
      <c r="G24" s="149">
        <f>M24-F24</f>
        <v>7629</v>
      </c>
      <c r="H24" s="149">
        <f>N24-M24</f>
        <v>8356</v>
      </c>
      <c r="I24" s="135">
        <f>O24-N24</f>
        <v>8751</v>
      </c>
      <c r="J24" s="173">
        <f t="shared" ref="J24:J47" si="3">SUM(F24:I24)</f>
        <v>31932</v>
      </c>
      <c r="K24" s="103">
        <f>IF(E24=0,"x",(J24/E24*100))</f>
        <v>117.04420497031009</v>
      </c>
      <c r="L24" s="178"/>
      <c r="M24" s="144">
        <v>14825</v>
      </c>
      <c r="N24" s="215">
        <v>23181</v>
      </c>
      <c r="O24" s="216">
        <v>31932</v>
      </c>
    </row>
    <row r="25" spans="1:15">
      <c r="A25" s="35" t="s">
        <v>31</v>
      </c>
      <c r="B25" s="56" t="s">
        <v>4</v>
      </c>
      <c r="C25" s="205">
        <v>0</v>
      </c>
      <c r="D25" s="110">
        <v>0</v>
      </c>
      <c r="E25" s="82">
        <v>0</v>
      </c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>
        <v>0</v>
      </c>
      <c r="N25" s="117"/>
      <c r="O25" s="219"/>
    </row>
    <row r="26" spans="1:15" ht="13.8" thickBot="1">
      <c r="A26" s="33" t="s">
        <v>30</v>
      </c>
      <c r="B26" s="57">
        <v>672</v>
      </c>
      <c r="C26" s="220">
        <v>4851</v>
      </c>
      <c r="D26" s="111">
        <v>5173</v>
      </c>
      <c r="E26" s="83">
        <v>5173</v>
      </c>
      <c r="F26" s="132">
        <v>1293</v>
      </c>
      <c r="G26" s="151">
        <f t="shared" si="4"/>
        <v>1293</v>
      </c>
      <c r="H26" s="151">
        <f t="shared" si="5"/>
        <v>1293</v>
      </c>
      <c r="I26" s="137">
        <f t="shared" si="5"/>
        <v>1294</v>
      </c>
      <c r="J26" s="175">
        <f t="shared" si="3"/>
        <v>5173</v>
      </c>
      <c r="K26" s="105">
        <f t="shared" ref="K26" si="6">IF(E26=0,"x",(J26/E26*100))</f>
        <v>100</v>
      </c>
      <c r="L26" s="178"/>
      <c r="M26" s="146">
        <v>2586</v>
      </c>
      <c r="N26" s="223">
        <v>3879</v>
      </c>
      <c r="O26" s="224">
        <v>5173</v>
      </c>
    </row>
    <row r="27" spans="1:15">
      <c r="A27" s="34" t="s">
        <v>6</v>
      </c>
      <c r="B27" s="55">
        <v>501</v>
      </c>
      <c r="C27" s="205">
        <v>2348</v>
      </c>
      <c r="D27" s="112">
        <v>1870</v>
      </c>
      <c r="E27" s="84">
        <v>1870</v>
      </c>
      <c r="F27" s="112">
        <v>524</v>
      </c>
      <c r="G27" s="241">
        <f t="shared" si="4"/>
        <v>694</v>
      </c>
      <c r="H27" s="152">
        <f t="shared" si="5"/>
        <v>435</v>
      </c>
      <c r="I27" s="176">
        <f t="shared" si="5"/>
        <v>651</v>
      </c>
      <c r="J27" s="173">
        <f t="shared" si="3"/>
        <v>2304</v>
      </c>
      <c r="K27" s="108">
        <f t="shared" ref="K27:K47" si="7">IF(E27=0,"x",(J27/E27)*100)</f>
        <v>123.20855614973263</v>
      </c>
      <c r="L27" s="178"/>
      <c r="M27" s="147">
        <v>1218</v>
      </c>
      <c r="N27" s="227">
        <v>1653</v>
      </c>
      <c r="O27" s="228">
        <v>2304</v>
      </c>
    </row>
    <row r="28" spans="1:15">
      <c r="A28" s="35" t="s">
        <v>29</v>
      </c>
      <c r="B28" s="56">
        <v>502</v>
      </c>
      <c r="C28" s="205">
        <v>1590</v>
      </c>
      <c r="D28" s="113">
        <v>1352</v>
      </c>
      <c r="E28" s="85">
        <v>1352</v>
      </c>
      <c r="F28" s="113">
        <v>367</v>
      </c>
      <c r="G28" s="153">
        <f t="shared" si="4"/>
        <v>628</v>
      </c>
      <c r="H28" s="153">
        <f t="shared" si="5"/>
        <v>224</v>
      </c>
      <c r="I28" s="78">
        <f t="shared" si="5"/>
        <v>629</v>
      </c>
      <c r="J28" s="174">
        <f t="shared" si="3"/>
        <v>1848</v>
      </c>
      <c r="K28" s="104">
        <f t="shared" si="7"/>
        <v>136.68639053254438</v>
      </c>
      <c r="L28" s="178"/>
      <c r="M28" s="145">
        <v>995</v>
      </c>
      <c r="N28" s="117">
        <v>1219</v>
      </c>
      <c r="O28" s="219">
        <v>1848</v>
      </c>
    </row>
    <row r="29" spans="1:15">
      <c r="A29" s="35" t="s">
        <v>5</v>
      </c>
      <c r="B29" s="56">
        <v>504</v>
      </c>
      <c r="C29" s="205">
        <v>0</v>
      </c>
      <c r="D29" s="113"/>
      <c r="E29" s="85"/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/>
      <c r="N29" s="117"/>
      <c r="O29" s="219"/>
    </row>
    <row r="30" spans="1:15">
      <c r="A30" s="35" t="s">
        <v>0</v>
      </c>
      <c r="B30" s="56">
        <v>511</v>
      </c>
      <c r="C30" s="205">
        <v>640</v>
      </c>
      <c r="D30" s="113">
        <v>490</v>
      </c>
      <c r="E30" s="85">
        <v>390</v>
      </c>
      <c r="F30" s="113">
        <v>10</v>
      </c>
      <c r="G30" s="153">
        <f t="shared" si="4"/>
        <v>12</v>
      </c>
      <c r="H30" s="153">
        <f t="shared" si="5"/>
        <v>368</v>
      </c>
      <c r="I30" s="78">
        <f t="shared" si="5"/>
        <v>0</v>
      </c>
      <c r="J30" s="174">
        <f t="shared" si="3"/>
        <v>390</v>
      </c>
      <c r="K30" s="104">
        <f t="shared" si="7"/>
        <v>100</v>
      </c>
      <c r="L30" s="178"/>
      <c r="M30" s="145">
        <v>22</v>
      </c>
      <c r="N30" s="117">
        <v>390</v>
      </c>
      <c r="O30" s="219">
        <v>390</v>
      </c>
    </row>
    <row r="31" spans="1:15">
      <c r="A31" s="35" t="s">
        <v>1</v>
      </c>
      <c r="B31" s="56">
        <v>518</v>
      </c>
      <c r="C31" s="205">
        <v>1594</v>
      </c>
      <c r="D31" s="113">
        <v>1106</v>
      </c>
      <c r="E31" s="85">
        <v>1106</v>
      </c>
      <c r="F31" s="113">
        <v>394</v>
      </c>
      <c r="G31" s="153">
        <f t="shared" si="4"/>
        <v>310</v>
      </c>
      <c r="H31" s="153">
        <f t="shared" si="5"/>
        <v>321</v>
      </c>
      <c r="I31" s="78">
        <f t="shared" si="5"/>
        <v>353</v>
      </c>
      <c r="J31" s="174">
        <f t="shared" si="3"/>
        <v>1378</v>
      </c>
      <c r="K31" s="104">
        <f t="shared" si="7"/>
        <v>124.59312839059675</v>
      </c>
      <c r="L31" s="178"/>
      <c r="M31" s="145">
        <v>704</v>
      </c>
      <c r="N31" s="117">
        <v>1025</v>
      </c>
      <c r="O31" s="219">
        <v>1378</v>
      </c>
    </row>
    <row r="32" spans="1:15">
      <c r="A32" s="35" t="s">
        <v>28</v>
      </c>
      <c r="B32" s="56">
        <v>521</v>
      </c>
      <c r="C32" s="205">
        <v>18176</v>
      </c>
      <c r="D32" s="113">
        <v>17424</v>
      </c>
      <c r="E32" s="85">
        <v>17424</v>
      </c>
      <c r="F32" s="113">
        <v>4407</v>
      </c>
      <c r="G32" s="153">
        <f t="shared" si="4"/>
        <v>4591</v>
      </c>
      <c r="H32" s="153">
        <f t="shared" si="5"/>
        <v>5087</v>
      </c>
      <c r="I32" s="78">
        <f t="shared" si="5"/>
        <v>5729</v>
      </c>
      <c r="J32" s="174">
        <f t="shared" si="3"/>
        <v>19814</v>
      </c>
      <c r="K32" s="104">
        <f t="shared" si="7"/>
        <v>113.71671258034894</v>
      </c>
      <c r="L32" s="178"/>
      <c r="M32" s="145">
        <v>8998</v>
      </c>
      <c r="N32" s="117">
        <v>14085</v>
      </c>
      <c r="O32" s="219">
        <v>19814</v>
      </c>
    </row>
    <row r="33" spans="1:15">
      <c r="A33" s="35" t="s">
        <v>27</v>
      </c>
      <c r="B33" s="56" t="s">
        <v>26</v>
      </c>
      <c r="C33" s="205">
        <v>7068</v>
      </c>
      <c r="D33" s="113">
        <v>6857</v>
      </c>
      <c r="E33" s="85">
        <v>6857</v>
      </c>
      <c r="F33" s="113">
        <v>1664</v>
      </c>
      <c r="G33" s="153">
        <f t="shared" si="4"/>
        <v>2052</v>
      </c>
      <c r="H33" s="153">
        <f t="shared" si="5"/>
        <v>1899</v>
      </c>
      <c r="I33" s="78">
        <f t="shared" si="5"/>
        <v>1957</v>
      </c>
      <c r="J33" s="174">
        <f t="shared" si="3"/>
        <v>7572</v>
      </c>
      <c r="K33" s="104">
        <f t="shared" si="7"/>
        <v>110.42730056876184</v>
      </c>
      <c r="L33" s="178"/>
      <c r="M33" s="145">
        <v>3716</v>
      </c>
      <c r="N33" s="117">
        <v>5615</v>
      </c>
      <c r="O33" s="219">
        <v>7572</v>
      </c>
    </row>
    <row r="34" spans="1:15">
      <c r="A34" s="35" t="s">
        <v>25</v>
      </c>
      <c r="B34" s="56">
        <v>557</v>
      </c>
      <c r="C34" s="205">
        <v>0</v>
      </c>
      <c r="D34" s="113"/>
      <c r="E34" s="85"/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/>
      <c r="O34" s="219"/>
    </row>
    <row r="35" spans="1:15">
      <c r="A35" s="35" t="s">
        <v>2</v>
      </c>
      <c r="B35" s="56">
        <v>551</v>
      </c>
      <c r="C35" s="205">
        <v>88</v>
      </c>
      <c r="D35" s="113">
        <v>98</v>
      </c>
      <c r="E35" s="85">
        <v>98</v>
      </c>
      <c r="F35" s="113">
        <v>28</v>
      </c>
      <c r="G35" s="153">
        <f t="shared" si="4"/>
        <v>29</v>
      </c>
      <c r="H35" s="153">
        <f t="shared" si="5"/>
        <v>43</v>
      </c>
      <c r="I35" s="78">
        <f t="shared" si="5"/>
        <v>32</v>
      </c>
      <c r="J35" s="174">
        <f t="shared" si="3"/>
        <v>132</v>
      </c>
      <c r="K35" s="104">
        <f t="shared" si="7"/>
        <v>134.69387755102039</v>
      </c>
      <c r="L35" s="178"/>
      <c r="M35" s="145">
        <v>57</v>
      </c>
      <c r="N35" s="117">
        <v>100</v>
      </c>
      <c r="O35" s="219">
        <v>132</v>
      </c>
    </row>
    <row r="36" spans="1:15" ht="13.8" thickBot="1">
      <c r="A36" s="32" t="s">
        <v>24</v>
      </c>
      <c r="B36" s="58" t="s">
        <v>23</v>
      </c>
      <c r="C36" s="207">
        <v>-15</v>
      </c>
      <c r="D36" s="114">
        <v>365</v>
      </c>
      <c r="E36" s="86">
        <v>465</v>
      </c>
      <c r="F36" s="133">
        <v>50</v>
      </c>
      <c r="G36" s="153">
        <f t="shared" si="4"/>
        <v>-18</v>
      </c>
      <c r="H36" s="153">
        <f t="shared" si="5"/>
        <v>365</v>
      </c>
      <c r="I36" s="78">
        <f t="shared" si="5"/>
        <v>287</v>
      </c>
      <c r="J36" s="175">
        <f t="shared" si="3"/>
        <v>684</v>
      </c>
      <c r="K36" s="105">
        <f t="shared" si="7"/>
        <v>147.09677419354838</v>
      </c>
      <c r="L36" s="178"/>
      <c r="M36" s="126">
        <v>32</v>
      </c>
      <c r="N36" s="119">
        <v>397</v>
      </c>
      <c r="O36" s="231">
        <v>684</v>
      </c>
    </row>
    <row r="37" spans="1:15" ht="13.8" thickBot="1">
      <c r="A37" s="36" t="s">
        <v>22</v>
      </c>
      <c r="B37" s="60"/>
      <c r="C37" s="52">
        <f t="shared" ref="C37:I37" si="8">SUM(C27:C36)</f>
        <v>31489</v>
      </c>
      <c r="D37" s="52">
        <f t="shared" si="8"/>
        <v>29562</v>
      </c>
      <c r="E37" s="61">
        <f t="shared" si="8"/>
        <v>29562</v>
      </c>
      <c r="F37" s="52">
        <f t="shared" si="8"/>
        <v>7444</v>
      </c>
      <c r="G37" s="52">
        <f t="shared" si="8"/>
        <v>8298</v>
      </c>
      <c r="H37" s="52">
        <f t="shared" si="8"/>
        <v>8742</v>
      </c>
      <c r="I37" s="21">
        <f t="shared" si="8"/>
        <v>9638</v>
      </c>
      <c r="J37" s="62">
        <f t="shared" si="3"/>
        <v>34122</v>
      </c>
      <c r="K37" s="106">
        <f t="shared" si="7"/>
        <v>115.42520803734524</v>
      </c>
      <c r="L37" s="178"/>
      <c r="M37" s="21">
        <f>SUM(M27:M36)</f>
        <v>15742</v>
      </c>
      <c r="N37" s="23">
        <f>SUM(N27:N36)</f>
        <v>24484</v>
      </c>
      <c r="O37" s="21">
        <f>SUM(O27:O36)</f>
        <v>34122</v>
      </c>
    </row>
    <row r="38" spans="1:15">
      <c r="A38" s="34" t="s">
        <v>21</v>
      </c>
      <c r="B38" s="55">
        <v>601</v>
      </c>
      <c r="C38" s="233">
        <v>0</v>
      </c>
      <c r="D38" s="112"/>
      <c r="E38" s="84"/>
      <c r="F38" s="134">
        <v>0</v>
      </c>
      <c r="G38" s="153">
        <f t="shared" si="4"/>
        <v>0</v>
      </c>
      <c r="H38" s="153">
        <f t="shared" si="5"/>
        <v>0</v>
      </c>
      <c r="I38" s="78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/>
      <c r="N38" s="227"/>
      <c r="O38" s="228"/>
    </row>
    <row r="39" spans="1:15">
      <c r="A39" s="35" t="s">
        <v>20</v>
      </c>
      <c r="B39" s="56">
        <v>602</v>
      </c>
      <c r="C39" s="205">
        <v>1917</v>
      </c>
      <c r="D39" s="113">
        <v>2030</v>
      </c>
      <c r="E39" s="85">
        <v>2030</v>
      </c>
      <c r="F39" s="113">
        <v>560</v>
      </c>
      <c r="G39" s="153">
        <f t="shared" si="4"/>
        <v>587</v>
      </c>
      <c r="H39" s="153">
        <f t="shared" si="5"/>
        <v>291</v>
      </c>
      <c r="I39" s="78">
        <f t="shared" si="5"/>
        <v>593</v>
      </c>
      <c r="J39" s="174">
        <f t="shared" si="3"/>
        <v>2031</v>
      </c>
      <c r="K39" s="104">
        <f t="shared" si="7"/>
        <v>100.04926108374383</v>
      </c>
      <c r="L39" s="178"/>
      <c r="M39" s="145">
        <v>1147</v>
      </c>
      <c r="N39" s="117">
        <v>1438</v>
      </c>
      <c r="O39" s="219">
        <v>2031</v>
      </c>
    </row>
    <row r="40" spans="1:15">
      <c r="A40" s="35" t="s">
        <v>19</v>
      </c>
      <c r="B40" s="56">
        <v>604</v>
      </c>
      <c r="C40" s="205">
        <v>0</v>
      </c>
      <c r="D40" s="113"/>
      <c r="E40" s="85"/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/>
      <c r="N40" s="117"/>
      <c r="O40" s="219"/>
    </row>
    <row r="41" spans="1:15">
      <c r="A41" s="35" t="s">
        <v>18</v>
      </c>
      <c r="B41" s="56" t="s">
        <v>17</v>
      </c>
      <c r="C41" s="205">
        <v>29334</v>
      </c>
      <c r="D41" s="113">
        <v>27282</v>
      </c>
      <c r="E41" s="85">
        <v>27282</v>
      </c>
      <c r="F41" s="113">
        <v>7196</v>
      </c>
      <c r="G41" s="153">
        <f t="shared" si="4"/>
        <v>7629</v>
      </c>
      <c r="H41" s="153">
        <f t="shared" si="5"/>
        <v>8356</v>
      </c>
      <c r="I41" s="78">
        <f t="shared" si="5"/>
        <v>8751</v>
      </c>
      <c r="J41" s="174">
        <f t="shared" si="3"/>
        <v>31932</v>
      </c>
      <c r="K41" s="104">
        <f t="shared" si="7"/>
        <v>117.04420497031009</v>
      </c>
      <c r="L41" s="178"/>
      <c r="M41" s="145">
        <v>14825</v>
      </c>
      <c r="N41" s="117">
        <v>23181</v>
      </c>
      <c r="O41" s="219">
        <v>31932</v>
      </c>
    </row>
    <row r="42" spans="1:15" ht="13.8" thickBot="1">
      <c r="A42" s="32" t="s">
        <v>7</v>
      </c>
      <c r="B42" s="58" t="s">
        <v>16</v>
      </c>
      <c r="C42" s="207">
        <v>310</v>
      </c>
      <c r="D42" s="114">
        <v>250</v>
      </c>
      <c r="E42" s="86">
        <v>250</v>
      </c>
      <c r="F42" s="133">
        <v>99</v>
      </c>
      <c r="G42" s="154">
        <f t="shared" si="4"/>
        <v>150</v>
      </c>
      <c r="H42" s="154">
        <f t="shared" si="5"/>
        <v>48</v>
      </c>
      <c r="I42" s="177">
        <f t="shared" si="5"/>
        <v>107</v>
      </c>
      <c r="J42" s="175">
        <f t="shared" si="3"/>
        <v>404</v>
      </c>
      <c r="K42" s="105">
        <f t="shared" si="7"/>
        <v>161.60000000000002</v>
      </c>
      <c r="L42" s="178"/>
      <c r="M42" s="126">
        <v>249</v>
      </c>
      <c r="N42" s="119">
        <v>297</v>
      </c>
      <c r="O42" s="231">
        <v>404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31561</v>
      </c>
      <c r="D43" s="61">
        <f t="shared" si="9"/>
        <v>29562</v>
      </c>
      <c r="E43" s="61">
        <f t="shared" si="9"/>
        <v>29562</v>
      </c>
      <c r="F43" s="8">
        <f t="shared" si="9"/>
        <v>7855</v>
      </c>
      <c r="G43" s="242">
        <f t="shared" si="9"/>
        <v>8366</v>
      </c>
      <c r="H43" s="246">
        <f t="shared" si="9"/>
        <v>8695</v>
      </c>
      <c r="I43" s="377">
        <f t="shared" si="9"/>
        <v>9451</v>
      </c>
      <c r="J43" s="61">
        <f t="shared" si="3"/>
        <v>34367</v>
      </c>
      <c r="K43" s="108">
        <f t="shared" si="7"/>
        <v>116.25397469724648</v>
      </c>
      <c r="L43" s="178"/>
      <c r="M43" s="21">
        <f>SUM(M38:M42)</f>
        <v>16221</v>
      </c>
      <c r="N43" s="23">
        <f>SUM(N38:N42)</f>
        <v>24916</v>
      </c>
      <c r="O43" s="21">
        <f>SUM(O38:O42)</f>
        <v>34367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2227</v>
      </c>
      <c r="D45" s="61">
        <f t="shared" si="10"/>
        <v>2280</v>
      </c>
      <c r="E45" s="61">
        <f t="shared" si="10"/>
        <v>2280</v>
      </c>
      <c r="F45" s="8">
        <f t="shared" si="10"/>
        <v>659</v>
      </c>
      <c r="G45" s="62">
        <f t="shared" si="10"/>
        <v>737</v>
      </c>
      <c r="H45" s="8">
        <f t="shared" si="10"/>
        <v>339</v>
      </c>
      <c r="I45" s="62">
        <f t="shared" si="10"/>
        <v>700</v>
      </c>
      <c r="J45" s="67">
        <f t="shared" si="3"/>
        <v>2435</v>
      </c>
      <c r="K45" s="103">
        <f t="shared" si="7"/>
        <v>106.79824561403508</v>
      </c>
      <c r="L45" s="178"/>
      <c r="M45" s="8">
        <f>M43-M41</f>
        <v>1396</v>
      </c>
      <c r="N45" s="128">
        <f>N43-N41</f>
        <v>1735</v>
      </c>
      <c r="O45" s="8">
        <f>O43-O41</f>
        <v>2435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72</v>
      </c>
      <c r="D46" s="61">
        <f t="shared" si="11"/>
        <v>0</v>
      </c>
      <c r="E46" s="61">
        <f t="shared" si="11"/>
        <v>0</v>
      </c>
      <c r="F46" s="8">
        <f t="shared" si="11"/>
        <v>411</v>
      </c>
      <c r="G46" s="62">
        <f t="shared" si="11"/>
        <v>68</v>
      </c>
      <c r="H46" s="385">
        <f t="shared" si="11"/>
        <v>-47</v>
      </c>
      <c r="I46" s="62">
        <f t="shared" si="11"/>
        <v>-187</v>
      </c>
      <c r="J46" s="67">
        <f t="shared" si="3"/>
        <v>245</v>
      </c>
      <c r="K46" s="103" t="str">
        <f t="shared" si="7"/>
        <v>x</v>
      </c>
      <c r="L46" s="178"/>
      <c r="M46" s="8">
        <f>M43-M37</f>
        <v>479</v>
      </c>
      <c r="N46" s="128">
        <f>N43-N37</f>
        <v>432</v>
      </c>
      <c r="O46" s="8">
        <f>O43-O37</f>
        <v>245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-29262</v>
      </c>
      <c r="D47" s="61">
        <f t="shared" si="12"/>
        <v>-27282</v>
      </c>
      <c r="E47" s="61">
        <f t="shared" si="12"/>
        <v>-27282</v>
      </c>
      <c r="F47" s="8">
        <f t="shared" si="12"/>
        <v>-6785</v>
      </c>
      <c r="G47" s="62">
        <f t="shared" si="12"/>
        <v>-7561</v>
      </c>
      <c r="H47" s="8">
        <f t="shared" si="12"/>
        <v>-8403</v>
      </c>
      <c r="I47" s="62">
        <f t="shared" si="12"/>
        <v>-8938</v>
      </c>
      <c r="J47" s="61">
        <f t="shared" si="3"/>
        <v>-31687</v>
      </c>
      <c r="K47" s="103">
        <f t="shared" si="7"/>
        <v>116.14617696649805</v>
      </c>
      <c r="L47" s="178"/>
      <c r="M47" s="8">
        <f>M46-M41</f>
        <v>-14346</v>
      </c>
      <c r="N47" s="128">
        <f>N46-N41</f>
        <v>-22749</v>
      </c>
      <c r="O47" s="8">
        <f>O46-O41</f>
        <v>-31687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5" spans="1:10">
      <c r="A55" s="388"/>
    </row>
    <row r="58" spans="1:10">
      <c r="A58" s="26" t="s">
        <v>120</v>
      </c>
    </row>
    <row r="60" spans="1:10">
      <c r="A60" s="26" t="s">
        <v>121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067467-5909-4263-8434-683B7D21C8D9}">
  <dimension ref="A1:P60"/>
  <sheetViews>
    <sheetView workbookViewId="0">
      <selection activeCell="S1" sqref="S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184" t="s">
        <v>122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L9" s="18"/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L10" s="18"/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115</v>
      </c>
      <c r="D11" s="93">
        <v>113</v>
      </c>
      <c r="E11" s="87">
        <v>115</v>
      </c>
      <c r="F11" s="129">
        <v>113</v>
      </c>
      <c r="G11" s="194">
        <f t="shared" ref="G11:I23" si="0">M11</f>
        <v>113</v>
      </c>
      <c r="H11" s="195">
        <f t="shared" si="0"/>
        <v>114.55</v>
      </c>
      <c r="I11" s="196">
        <f>O11</f>
        <v>115</v>
      </c>
      <c r="J11" s="98" t="s">
        <v>4</v>
      </c>
      <c r="K11" s="102" t="s">
        <v>4</v>
      </c>
      <c r="L11" s="414"/>
      <c r="M11" s="197">
        <v>113</v>
      </c>
      <c r="N11" s="198">
        <v>114.55</v>
      </c>
      <c r="O11" s="171">
        <v>115</v>
      </c>
    </row>
    <row r="12" spans="1:16" ht="13.8" thickBot="1">
      <c r="A12" s="33" t="s">
        <v>44</v>
      </c>
      <c r="B12" s="199"/>
      <c r="C12" s="200">
        <v>102</v>
      </c>
      <c r="D12" s="141">
        <v>102.1253</v>
      </c>
      <c r="E12" s="88">
        <v>101.32</v>
      </c>
      <c r="F12" s="130">
        <v>102.1253</v>
      </c>
      <c r="G12" s="201">
        <f t="shared" si="0"/>
        <v>102.13</v>
      </c>
      <c r="H12" s="202">
        <f t="shared" si="0"/>
        <v>101.32</v>
      </c>
      <c r="I12" s="201">
        <f>O12</f>
        <v>102.06</v>
      </c>
      <c r="J12" s="99"/>
      <c r="K12" s="59" t="s">
        <v>4</v>
      </c>
      <c r="L12" s="414"/>
      <c r="M12" s="203">
        <v>102.13</v>
      </c>
      <c r="N12" s="204">
        <v>101.32</v>
      </c>
      <c r="O12" s="172">
        <v>102.06</v>
      </c>
    </row>
    <row r="13" spans="1:16">
      <c r="A13" s="34" t="s">
        <v>62</v>
      </c>
      <c r="B13" s="50"/>
      <c r="C13" s="205">
        <v>31007</v>
      </c>
      <c r="D13" s="93" t="s">
        <v>4</v>
      </c>
      <c r="E13" s="93" t="s">
        <v>4</v>
      </c>
      <c r="F13" s="123">
        <v>31622</v>
      </c>
      <c r="G13" s="77">
        <f t="shared" si="0"/>
        <v>32291</v>
      </c>
      <c r="H13" s="78">
        <f t="shared" si="0"/>
        <v>33827</v>
      </c>
      <c r="I13" s="77">
        <f>O13</f>
        <v>33795</v>
      </c>
      <c r="J13" s="96" t="s">
        <v>4</v>
      </c>
      <c r="K13" s="6" t="s">
        <v>4</v>
      </c>
      <c r="L13" s="178"/>
      <c r="M13" s="144">
        <v>32291</v>
      </c>
      <c r="N13" s="117">
        <v>33827</v>
      </c>
      <c r="O13" s="206">
        <v>33795</v>
      </c>
    </row>
    <row r="14" spans="1:16">
      <c r="A14" s="35" t="s">
        <v>63</v>
      </c>
      <c r="B14" s="50"/>
      <c r="C14" s="205">
        <v>27145</v>
      </c>
      <c r="D14" s="94" t="s">
        <v>4</v>
      </c>
      <c r="E14" s="94" t="s">
        <v>4</v>
      </c>
      <c r="F14" s="121">
        <v>27753</v>
      </c>
      <c r="G14" s="77">
        <f t="shared" si="0"/>
        <v>28558</v>
      </c>
      <c r="H14" s="78">
        <f t="shared" si="0"/>
        <v>29749</v>
      </c>
      <c r="I14" s="77">
        <f t="shared" si="0"/>
        <v>29932</v>
      </c>
      <c r="J14" s="96" t="s">
        <v>4</v>
      </c>
      <c r="K14" s="6" t="s">
        <v>4</v>
      </c>
      <c r="L14" s="178"/>
      <c r="M14" s="145">
        <v>28558</v>
      </c>
      <c r="N14" s="117">
        <v>29749</v>
      </c>
      <c r="O14" s="206">
        <v>29932</v>
      </c>
    </row>
    <row r="15" spans="1:16">
      <c r="A15" s="35" t="s">
        <v>43</v>
      </c>
      <c r="B15" s="50" t="s">
        <v>42</v>
      </c>
      <c r="C15" s="205">
        <v>374</v>
      </c>
      <c r="D15" s="94" t="s">
        <v>4</v>
      </c>
      <c r="E15" s="94" t="s">
        <v>4</v>
      </c>
      <c r="F15" s="121">
        <v>560</v>
      </c>
      <c r="G15" s="77">
        <f t="shared" si="0"/>
        <v>401</v>
      </c>
      <c r="H15" s="78">
        <f t="shared" si="0"/>
        <v>511</v>
      </c>
      <c r="I15" s="77">
        <f t="shared" si="0"/>
        <v>279</v>
      </c>
      <c r="J15" s="96" t="s">
        <v>4</v>
      </c>
      <c r="K15" s="6" t="s">
        <v>4</v>
      </c>
      <c r="L15" s="178"/>
      <c r="M15" s="145">
        <v>401</v>
      </c>
      <c r="N15" s="117">
        <v>511</v>
      </c>
      <c r="O15" s="206">
        <v>279</v>
      </c>
    </row>
    <row r="16" spans="1:16">
      <c r="A16" s="35" t="s">
        <v>41</v>
      </c>
      <c r="B16" s="50" t="s">
        <v>4</v>
      </c>
      <c r="C16" s="205">
        <v>8027</v>
      </c>
      <c r="D16" s="94" t="s">
        <v>4</v>
      </c>
      <c r="E16" s="94" t="s">
        <v>4</v>
      </c>
      <c r="F16" s="121">
        <v>29739</v>
      </c>
      <c r="G16" s="77">
        <f t="shared" si="0"/>
        <v>43426</v>
      </c>
      <c r="H16" s="78">
        <f t="shared" si="0"/>
        <v>56809</v>
      </c>
      <c r="I16" s="77">
        <f t="shared" si="0"/>
        <v>4025</v>
      </c>
      <c r="J16" s="96" t="s">
        <v>4</v>
      </c>
      <c r="K16" s="6" t="s">
        <v>4</v>
      </c>
      <c r="L16" s="178"/>
      <c r="M16" s="145">
        <v>43426</v>
      </c>
      <c r="N16" s="117">
        <v>56809</v>
      </c>
      <c r="O16" s="206">
        <v>4025</v>
      </c>
    </row>
    <row r="17" spans="1:15" ht="13.8" thickBot="1">
      <c r="A17" s="32" t="s">
        <v>40</v>
      </c>
      <c r="B17" s="51" t="s">
        <v>39</v>
      </c>
      <c r="C17" s="207">
        <v>12397</v>
      </c>
      <c r="D17" s="95" t="s">
        <v>4</v>
      </c>
      <c r="E17" s="95" t="s">
        <v>4</v>
      </c>
      <c r="F17" s="131">
        <v>20574</v>
      </c>
      <c r="G17" s="77">
        <f t="shared" si="0"/>
        <v>16451</v>
      </c>
      <c r="H17" s="78">
        <f t="shared" si="0"/>
        <v>8818</v>
      </c>
      <c r="I17" s="77">
        <f t="shared" si="0"/>
        <v>15755</v>
      </c>
      <c r="J17" s="100" t="s">
        <v>4</v>
      </c>
      <c r="K17" s="7" t="s">
        <v>4</v>
      </c>
      <c r="L17" s="178"/>
      <c r="M17" s="146">
        <v>16451</v>
      </c>
      <c r="N17" s="118">
        <v>8818</v>
      </c>
      <c r="O17" s="208">
        <v>15755</v>
      </c>
    </row>
    <row r="18" spans="1:15" ht="13.8" thickBot="1">
      <c r="A18" s="36" t="s">
        <v>38</v>
      </c>
      <c r="B18" s="25"/>
      <c r="C18" s="52">
        <f>C13-C14+C15+C16+C17</f>
        <v>24660</v>
      </c>
      <c r="D18" s="52" t="s">
        <v>4</v>
      </c>
      <c r="E18" s="52" t="s">
        <v>4</v>
      </c>
      <c r="F18" s="21">
        <f>F13-F14+F15+F16+F17</f>
        <v>54742</v>
      </c>
      <c r="G18" s="21">
        <f>G13-G14+G15+G16+G17</f>
        <v>64011</v>
      </c>
      <c r="H18" s="21">
        <f t="shared" ref="H18:I18" si="1">H13-H14+H15+H16+H17</f>
        <v>70216</v>
      </c>
      <c r="I18" s="21">
        <f t="shared" si="1"/>
        <v>23922</v>
      </c>
      <c r="J18" s="61" t="s">
        <v>4</v>
      </c>
      <c r="K18" s="8" t="s">
        <v>4</v>
      </c>
      <c r="L18" s="178"/>
      <c r="M18" s="125">
        <f>M13-M14+M15+M16+M17</f>
        <v>64011</v>
      </c>
      <c r="N18" s="125">
        <f t="shared" ref="N18:O18" si="2">N13-N14+N15+N16+N17</f>
        <v>70216</v>
      </c>
      <c r="O18" s="125">
        <f t="shared" si="2"/>
        <v>23922</v>
      </c>
    </row>
    <row r="19" spans="1:15">
      <c r="A19" s="32" t="s">
        <v>66</v>
      </c>
      <c r="B19" s="53" t="s">
        <v>67</v>
      </c>
      <c r="C19" s="209">
        <v>4256</v>
      </c>
      <c r="D19" s="93" t="s">
        <v>4</v>
      </c>
      <c r="E19" s="93" t="s">
        <v>4</v>
      </c>
      <c r="F19" s="131">
        <v>4054</v>
      </c>
      <c r="G19" s="77">
        <f t="shared" si="0"/>
        <v>3918</v>
      </c>
      <c r="H19" s="78">
        <f t="shared" si="0"/>
        <v>4263</v>
      </c>
      <c r="I19" s="77">
        <f t="shared" si="0"/>
        <v>4048</v>
      </c>
      <c r="J19" s="100" t="s">
        <v>4</v>
      </c>
      <c r="K19" s="7" t="s">
        <v>4</v>
      </c>
      <c r="L19" s="178"/>
      <c r="M19" s="147">
        <v>3918</v>
      </c>
      <c r="N19" s="118">
        <v>4263</v>
      </c>
      <c r="O19" s="208">
        <v>4048</v>
      </c>
    </row>
    <row r="20" spans="1:15">
      <c r="A20" s="35" t="s">
        <v>37</v>
      </c>
      <c r="B20" s="50" t="s">
        <v>36</v>
      </c>
      <c r="C20" s="210">
        <v>4759</v>
      </c>
      <c r="D20" s="94" t="s">
        <v>4</v>
      </c>
      <c r="E20" s="94" t="s">
        <v>4</v>
      </c>
      <c r="F20" s="121">
        <v>3696</v>
      </c>
      <c r="G20" s="77">
        <f t="shared" si="0"/>
        <v>3826</v>
      </c>
      <c r="H20" s="78">
        <f t="shared" si="0"/>
        <v>2815</v>
      </c>
      <c r="I20" s="77">
        <f t="shared" si="0"/>
        <v>8006</v>
      </c>
      <c r="J20" s="96" t="s">
        <v>4</v>
      </c>
      <c r="K20" s="6" t="s">
        <v>4</v>
      </c>
      <c r="L20" s="178"/>
      <c r="M20" s="145">
        <v>3826</v>
      </c>
      <c r="N20" s="117">
        <v>2815</v>
      </c>
      <c r="O20" s="206">
        <v>8006</v>
      </c>
    </row>
    <row r="21" spans="1:15">
      <c r="A21" s="35" t="s">
        <v>35</v>
      </c>
      <c r="B21" s="50" t="s">
        <v>4</v>
      </c>
      <c r="C21" s="210">
        <v>4500</v>
      </c>
      <c r="D21" s="94" t="s">
        <v>4</v>
      </c>
      <c r="E21" s="94" t="s">
        <v>4</v>
      </c>
      <c r="F21" s="121">
        <v>5877</v>
      </c>
      <c r="G21" s="77">
        <f t="shared" si="0"/>
        <v>5877</v>
      </c>
      <c r="H21" s="78">
        <f t="shared" si="0"/>
        <v>4156</v>
      </c>
      <c r="I21" s="77">
        <f t="shared" si="0"/>
        <v>571</v>
      </c>
      <c r="J21" s="96" t="s">
        <v>4</v>
      </c>
      <c r="K21" s="6" t="s">
        <v>4</v>
      </c>
      <c r="L21" s="178"/>
      <c r="M21" s="145">
        <v>5877</v>
      </c>
      <c r="N21" s="117">
        <v>4156</v>
      </c>
      <c r="O21" s="206">
        <v>571</v>
      </c>
    </row>
    <row r="22" spans="1:15">
      <c r="A22" s="35" t="s">
        <v>34</v>
      </c>
      <c r="B22" s="50" t="s">
        <v>4</v>
      </c>
      <c r="C22" s="210">
        <v>11328</v>
      </c>
      <c r="D22" s="94" t="s">
        <v>4</v>
      </c>
      <c r="E22" s="94" t="s">
        <v>4</v>
      </c>
      <c r="F22" s="121">
        <v>40949</v>
      </c>
      <c r="G22" s="77">
        <f t="shared" si="0"/>
        <v>49395</v>
      </c>
      <c r="H22" s="78">
        <f t="shared" si="0"/>
        <v>58778</v>
      </c>
      <c r="I22" s="77">
        <f t="shared" si="0"/>
        <v>11263</v>
      </c>
      <c r="J22" s="96" t="s">
        <v>4</v>
      </c>
      <c r="K22" s="6" t="s">
        <v>4</v>
      </c>
      <c r="L22" s="178"/>
      <c r="M22" s="145">
        <v>49395</v>
      </c>
      <c r="N22" s="117">
        <v>58778</v>
      </c>
      <c r="O22" s="206">
        <v>11263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80869</v>
      </c>
      <c r="D24" s="109">
        <v>77734</v>
      </c>
      <c r="E24" s="81">
        <v>82753</v>
      </c>
      <c r="F24" s="109">
        <v>18233</v>
      </c>
      <c r="G24" s="149">
        <f>M24-F24</f>
        <v>18973</v>
      </c>
      <c r="H24" s="149">
        <f>N24-M24</f>
        <v>22352</v>
      </c>
      <c r="I24" s="135">
        <f>O24-N24</f>
        <v>23195</v>
      </c>
      <c r="J24" s="173">
        <f t="shared" ref="J24:J47" si="3">SUM(F24:I24)</f>
        <v>82753</v>
      </c>
      <c r="K24" s="103">
        <f>IF(E24=0,"x",(J24/E24*100))</f>
        <v>100</v>
      </c>
      <c r="L24" s="178"/>
      <c r="M24" s="144">
        <v>37206</v>
      </c>
      <c r="N24" s="215">
        <v>59558</v>
      </c>
      <c r="O24" s="216">
        <v>82753</v>
      </c>
    </row>
    <row r="25" spans="1:15">
      <c r="A25" s="35" t="s">
        <v>31</v>
      </c>
      <c r="B25" s="56" t="s">
        <v>4</v>
      </c>
      <c r="C25" s="205">
        <v>0</v>
      </c>
      <c r="D25" s="110">
        <v>0</v>
      </c>
      <c r="E25" s="82">
        <v>1116</v>
      </c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1116</v>
      </c>
      <c r="J25" s="174">
        <f t="shared" si="3"/>
        <v>1116</v>
      </c>
      <c r="K25" s="104">
        <f>IF(E25=0,"x",(J25/E25)*100)</f>
        <v>100</v>
      </c>
      <c r="L25" s="178"/>
      <c r="M25" s="145">
        <v>0</v>
      </c>
      <c r="N25" s="117">
        <v>0</v>
      </c>
      <c r="O25" s="219">
        <v>1116</v>
      </c>
    </row>
    <row r="26" spans="1:15" ht="13.8" thickBot="1">
      <c r="A26" s="33" t="s">
        <v>30</v>
      </c>
      <c r="B26" s="57">
        <v>672</v>
      </c>
      <c r="C26" s="220">
        <v>11500</v>
      </c>
      <c r="D26" s="111">
        <v>10900</v>
      </c>
      <c r="E26" s="83">
        <v>9900</v>
      </c>
      <c r="F26" s="132">
        <v>2725</v>
      </c>
      <c r="G26" s="151">
        <f t="shared" si="4"/>
        <v>2725</v>
      </c>
      <c r="H26" s="151">
        <f t="shared" si="5"/>
        <v>2725</v>
      </c>
      <c r="I26" s="137">
        <f t="shared" si="5"/>
        <v>1725</v>
      </c>
      <c r="J26" s="175">
        <f t="shared" si="3"/>
        <v>9900</v>
      </c>
      <c r="K26" s="105">
        <f t="shared" ref="K26" si="6">IF(E26=0,"x",(J26/E26*100))</f>
        <v>100</v>
      </c>
      <c r="L26" s="178"/>
      <c r="M26" s="146">
        <v>5450</v>
      </c>
      <c r="N26" s="223">
        <v>8175</v>
      </c>
      <c r="O26" s="224">
        <v>9900</v>
      </c>
    </row>
    <row r="27" spans="1:15">
      <c r="A27" s="34" t="s">
        <v>6</v>
      </c>
      <c r="B27" s="55">
        <v>501</v>
      </c>
      <c r="C27" s="205">
        <v>9219</v>
      </c>
      <c r="D27" s="112">
        <v>8500</v>
      </c>
      <c r="E27" s="84">
        <v>9200</v>
      </c>
      <c r="F27" s="112">
        <v>2223</v>
      </c>
      <c r="G27" s="241">
        <f t="shared" si="4"/>
        <v>2425</v>
      </c>
      <c r="H27" s="152">
        <f t="shared" si="5"/>
        <v>2100</v>
      </c>
      <c r="I27" s="176">
        <f t="shared" si="5"/>
        <v>2486</v>
      </c>
      <c r="J27" s="173">
        <f t="shared" si="3"/>
        <v>9234</v>
      </c>
      <c r="K27" s="108">
        <f t="shared" ref="K27:K47" si="7">IF(E27=0,"x",(J27/E27)*100)</f>
        <v>100.36956521739131</v>
      </c>
      <c r="L27" s="178"/>
      <c r="M27" s="147">
        <v>4648</v>
      </c>
      <c r="N27" s="227">
        <v>6748</v>
      </c>
      <c r="O27" s="228">
        <v>9234</v>
      </c>
    </row>
    <row r="28" spans="1:15">
      <c r="A28" s="35" t="s">
        <v>29</v>
      </c>
      <c r="B28" s="56">
        <v>502</v>
      </c>
      <c r="C28" s="205">
        <v>4000</v>
      </c>
      <c r="D28" s="113">
        <v>3860</v>
      </c>
      <c r="E28" s="85">
        <v>4000</v>
      </c>
      <c r="F28" s="113">
        <v>1493</v>
      </c>
      <c r="G28" s="153">
        <f t="shared" si="4"/>
        <v>803</v>
      </c>
      <c r="H28" s="153">
        <f t="shared" si="5"/>
        <v>468</v>
      </c>
      <c r="I28" s="78">
        <f t="shared" si="5"/>
        <v>1235</v>
      </c>
      <c r="J28" s="174">
        <f t="shared" si="3"/>
        <v>3999</v>
      </c>
      <c r="K28" s="104">
        <f t="shared" si="7"/>
        <v>99.975000000000009</v>
      </c>
      <c r="L28" s="178"/>
      <c r="M28" s="145">
        <v>2296</v>
      </c>
      <c r="N28" s="117">
        <v>2764</v>
      </c>
      <c r="O28" s="219">
        <v>3999</v>
      </c>
    </row>
    <row r="29" spans="1:15">
      <c r="A29" s="35" t="s">
        <v>5</v>
      </c>
      <c r="B29" s="56">
        <v>504</v>
      </c>
      <c r="C29" s="205">
        <v>0</v>
      </c>
      <c r="D29" s="113">
        <v>0</v>
      </c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205">
        <v>1382</v>
      </c>
      <c r="D30" s="113">
        <v>1100</v>
      </c>
      <c r="E30" s="85">
        <v>1080</v>
      </c>
      <c r="F30" s="113">
        <v>119</v>
      </c>
      <c r="G30" s="153">
        <f t="shared" si="4"/>
        <v>159</v>
      </c>
      <c r="H30" s="153">
        <f t="shared" si="5"/>
        <v>600</v>
      </c>
      <c r="I30" s="78">
        <f t="shared" si="5"/>
        <v>193</v>
      </c>
      <c r="J30" s="174">
        <f t="shared" si="3"/>
        <v>1071</v>
      </c>
      <c r="K30" s="104">
        <f t="shared" si="7"/>
        <v>99.166666666666671</v>
      </c>
      <c r="L30" s="178"/>
      <c r="M30" s="145">
        <v>278</v>
      </c>
      <c r="N30" s="117">
        <v>878</v>
      </c>
      <c r="O30" s="219">
        <v>1071</v>
      </c>
    </row>
    <row r="31" spans="1:15">
      <c r="A31" s="35" t="s">
        <v>1</v>
      </c>
      <c r="B31" s="56">
        <v>518</v>
      </c>
      <c r="C31" s="205">
        <v>5434</v>
      </c>
      <c r="D31" s="113">
        <v>6100</v>
      </c>
      <c r="E31" s="85">
        <v>3800</v>
      </c>
      <c r="F31" s="113">
        <v>902</v>
      </c>
      <c r="G31" s="153">
        <f t="shared" si="4"/>
        <v>1043</v>
      </c>
      <c r="H31" s="153">
        <f t="shared" si="5"/>
        <v>930</v>
      </c>
      <c r="I31" s="78">
        <f t="shared" si="5"/>
        <v>897</v>
      </c>
      <c r="J31" s="174">
        <f t="shared" si="3"/>
        <v>3772</v>
      </c>
      <c r="K31" s="104">
        <f t="shared" si="7"/>
        <v>99.263157894736835</v>
      </c>
      <c r="L31" s="178"/>
      <c r="M31" s="145">
        <v>1945</v>
      </c>
      <c r="N31" s="117">
        <v>2875</v>
      </c>
      <c r="O31" s="219">
        <v>3772</v>
      </c>
    </row>
    <row r="32" spans="1:15">
      <c r="A32" s="35" t="s">
        <v>28</v>
      </c>
      <c r="B32" s="56">
        <v>521</v>
      </c>
      <c r="C32" s="205">
        <v>50007</v>
      </c>
      <c r="D32" s="113">
        <v>48815</v>
      </c>
      <c r="E32" s="85">
        <v>52100</v>
      </c>
      <c r="F32" s="113">
        <v>11346</v>
      </c>
      <c r="G32" s="153">
        <f t="shared" si="4"/>
        <v>11373</v>
      </c>
      <c r="H32" s="153">
        <f t="shared" si="5"/>
        <v>14220</v>
      </c>
      <c r="I32" s="78">
        <f t="shared" si="5"/>
        <v>15136</v>
      </c>
      <c r="J32" s="174">
        <f t="shared" si="3"/>
        <v>52075</v>
      </c>
      <c r="K32" s="104">
        <f t="shared" si="7"/>
        <v>99.952015355086374</v>
      </c>
      <c r="L32" s="178"/>
      <c r="M32" s="145">
        <v>22719</v>
      </c>
      <c r="N32" s="117">
        <v>36939</v>
      </c>
      <c r="O32" s="219">
        <v>52075</v>
      </c>
    </row>
    <row r="33" spans="1:15">
      <c r="A33" s="35" t="s">
        <v>27</v>
      </c>
      <c r="B33" s="56" t="s">
        <v>26</v>
      </c>
      <c r="C33" s="205">
        <v>18262</v>
      </c>
      <c r="D33" s="113">
        <v>17983</v>
      </c>
      <c r="E33" s="85">
        <v>18700</v>
      </c>
      <c r="F33" s="113">
        <v>4125</v>
      </c>
      <c r="G33" s="153">
        <f t="shared" si="4"/>
        <v>4095</v>
      </c>
      <c r="H33" s="153">
        <f t="shared" si="5"/>
        <v>5001</v>
      </c>
      <c r="I33" s="78">
        <f t="shared" si="5"/>
        <v>5469</v>
      </c>
      <c r="J33" s="174">
        <f t="shared" si="3"/>
        <v>18690</v>
      </c>
      <c r="K33" s="104">
        <f t="shared" si="7"/>
        <v>99.946524064171129</v>
      </c>
      <c r="L33" s="178"/>
      <c r="M33" s="145">
        <v>8220</v>
      </c>
      <c r="N33" s="117">
        <v>13221</v>
      </c>
      <c r="O33" s="219">
        <v>18690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205">
        <v>581</v>
      </c>
      <c r="D35" s="113">
        <v>806</v>
      </c>
      <c r="E35" s="85">
        <v>827</v>
      </c>
      <c r="F35" s="113">
        <v>202</v>
      </c>
      <c r="G35" s="153">
        <f t="shared" si="4"/>
        <v>203</v>
      </c>
      <c r="H35" s="153">
        <f t="shared" si="5"/>
        <v>208</v>
      </c>
      <c r="I35" s="78">
        <f t="shared" si="5"/>
        <v>214</v>
      </c>
      <c r="J35" s="174">
        <f t="shared" si="3"/>
        <v>827</v>
      </c>
      <c r="K35" s="104">
        <f t="shared" si="7"/>
        <v>100</v>
      </c>
      <c r="L35" s="178"/>
      <c r="M35" s="145">
        <v>405</v>
      </c>
      <c r="N35" s="117">
        <v>613</v>
      </c>
      <c r="O35" s="219">
        <v>827</v>
      </c>
    </row>
    <row r="36" spans="1:15" ht="13.8" thickBot="1">
      <c r="A36" s="32" t="s">
        <v>24</v>
      </c>
      <c r="B36" s="58" t="s">
        <v>23</v>
      </c>
      <c r="C36" s="207">
        <v>2372</v>
      </c>
      <c r="D36" s="114">
        <v>2630</v>
      </c>
      <c r="E36" s="86">
        <v>1783</v>
      </c>
      <c r="F36" s="133">
        <v>-31</v>
      </c>
      <c r="G36" s="153">
        <f t="shared" si="4"/>
        <v>517</v>
      </c>
      <c r="H36" s="153">
        <f t="shared" si="5"/>
        <v>1156</v>
      </c>
      <c r="I36" s="78">
        <f t="shared" si="5"/>
        <v>166</v>
      </c>
      <c r="J36" s="175">
        <f t="shared" si="3"/>
        <v>1808</v>
      </c>
      <c r="K36" s="105">
        <f t="shared" si="7"/>
        <v>101.40213123948401</v>
      </c>
      <c r="L36" s="178"/>
      <c r="M36" s="126">
        <v>486</v>
      </c>
      <c r="N36" s="119">
        <v>1642</v>
      </c>
      <c r="O36" s="231">
        <v>1808</v>
      </c>
    </row>
    <row r="37" spans="1:15" ht="13.8" thickBot="1">
      <c r="A37" s="36" t="s">
        <v>22</v>
      </c>
      <c r="B37" s="60"/>
      <c r="C37" s="52">
        <f t="shared" ref="C37:I37" si="8">SUM(C27:C36)</f>
        <v>91257</v>
      </c>
      <c r="D37" s="52">
        <f t="shared" si="8"/>
        <v>89794</v>
      </c>
      <c r="E37" s="61">
        <f t="shared" si="8"/>
        <v>91490</v>
      </c>
      <c r="F37" s="52">
        <f t="shared" si="8"/>
        <v>20379</v>
      </c>
      <c r="G37" s="52">
        <f t="shared" si="8"/>
        <v>20618</v>
      </c>
      <c r="H37" s="52">
        <f t="shared" si="8"/>
        <v>24683</v>
      </c>
      <c r="I37" s="21">
        <f t="shared" si="8"/>
        <v>25796</v>
      </c>
      <c r="J37" s="62">
        <f t="shared" si="3"/>
        <v>91476</v>
      </c>
      <c r="K37" s="106">
        <f t="shared" si="7"/>
        <v>99.984697781178269</v>
      </c>
      <c r="L37" s="178"/>
      <c r="M37" s="21">
        <f>SUM(M27:M36)</f>
        <v>40997</v>
      </c>
      <c r="N37" s="23">
        <f>SUM(N27:N36)</f>
        <v>65680</v>
      </c>
      <c r="O37" s="21">
        <f>SUM(O27:O36)</f>
        <v>91476</v>
      </c>
    </row>
    <row r="38" spans="1:15">
      <c r="A38" s="34" t="s">
        <v>21</v>
      </c>
      <c r="B38" s="55">
        <v>601</v>
      </c>
      <c r="C38" s="233">
        <v>0</v>
      </c>
      <c r="D38" s="112">
        <v>0</v>
      </c>
      <c r="E38" s="84">
        <v>0</v>
      </c>
      <c r="F38" s="134">
        <v>0</v>
      </c>
      <c r="G38" s="153">
        <f t="shared" si="4"/>
        <v>0</v>
      </c>
      <c r="H38" s="153">
        <f t="shared" si="5"/>
        <v>0</v>
      </c>
      <c r="I38" s="78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169">
        <v>0</v>
      </c>
    </row>
    <row r="39" spans="1:15">
      <c r="A39" s="35" t="s">
        <v>20</v>
      </c>
      <c r="B39" s="56">
        <v>602</v>
      </c>
      <c r="C39" s="205">
        <v>7811</v>
      </c>
      <c r="D39" s="113">
        <v>8000</v>
      </c>
      <c r="E39" s="85">
        <v>7900</v>
      </c>
      <c r="F39" s="113">
        <v>2159</v>
      </c>
      <c r="G39" s="153">
        <f t="shared" si="4"/>
        <v>2303</v>
      </c>
      <c r="H39" s="153">
        <f t="shared" si="5"/>
        <v>1128</v>
      </c>
      <c r="I39" s="78">
        <f t="shared" si="5"/>
        <v>2270</v>
      </c>
      <c r="J39" s="174">
        <f t="shared" si="3"/>
        <v>7860</v>
      </c>
      <c r="K39" s="104">
        <f t="shared" si="7"/>
        <v>99.493670886075947</v>
      </c>
      <c r="L39" s="178"/>
      <c r="M39" s="145">
        <v>4462</v>
      </c>
      <c r="N39" s="117">
        <v>5590</v>
      </c>
      <c r="O39" s="167">
        <v>7860</v>
      </c>
    </row>
    <row r="40" spans="1:15">
      <c r="A40" s="35" t="s">
        <v>19</v>
      </c>
      <c r="B40" s="56">
        <v>604</v>
      </c>
      <c r="C40" s="205">
        <v>0</v>
      </c>
      <c r="D40" s="113">
        <v>0</v>
      </c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167">
        <v>0</v>
      </c>
    </row>
    <row r="41" spans="1:15">
      <c r="A41" s="35" t="s">
        <v>18</v>
      </c>
      <c r="B41" s="56" t="s">
        <v>17</v>
      </c>
      <c r="C41" s="205">
        <v>80869</v>
      </c>
      <c r="D41" s="113">
        <v>77734</v>
      </c>
      <c r="E41" s="85">
        <v>82700</v>
      </c>
      <c r="F41" s="113">
        <v>18233</v>
      </c>
      <c r="G41" s="153">
        <f t="shared" si="4"/>
        <v>18973</v>
      </c>
      <c r="H41" s="153">
        <f t="shared" si="5"/>
        <v>22352</v>
      </c>
      <c r="I41" s="78">
        <f t="shared" si="5"/>
        <v>23195</v>
      </c>
      <c r="J41" s="174">
        <f t="shared" si="3"/>
        <v>82753</v>
      </c>
      <c r="K41" s="104">
        <f t="shared" si="7"/>
        <v>100.06408706166867</v>
      </c>
      <c r="L41" s="178"/>
      <c r="M41" s="145">
        <v>37206</v>
      </c>
      <c r="N41" s="117">
        <v>59558</v>
      </c>
      <c r="O41" s="167">
        <v>82753</v>
      </c>
    </row>
    <row r="42" spans="1:15" ht="13.8" thickBot="1">
      <c r="A42" s="32" t="s">
        <v>7</v>
      </c>
      <c r="B42" s="58" t="s">
        <v>16</v>
      </c>
      <c r="C42" s="207">
        <v>2604</v>
      </c>
      <c r="D42" s="114">
        <v>4060</v>
      </c>
      <c r="E42" s="86">
        <v>890</v>
      </c>
      <c r="F42" s="133">
        <v>125</v>
      </c>
      <c r="G42" s="154">
        <f t="shared" si="4"/>
        <v>200</v>
      </c>
      <c r="H42" s="154">
        <f t="shared" si="5"/>
        <v>410</v>
      </c>
      <c r="I42" s="177">
        <f t="shared" si="5"/>
        <v>162</v>
      </c>
      <c r="J42" s="175">
        <f t="shared" si="3"/>
        <v>897</v>
      </c>
      <c r="K42" s="105">
        <f t="shared" si="7"/>
        <v>100.78651685393258</v>
      </c>
      <c r="L42" s="178"/>
      <c r="M42" s="126">
        <v>325</v>
      </c>
      <c r="N42" s="119">
        <v>735</v>
      </c>
      <c r="O42" s="170">
        <v>897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91284</v>
      </c>
      <c r="D43" s="61">
        <f t="shared" si="9"/>
        <v>89794</v>
      </c>
      <c r="E43" s="61">
        <f t="shared" si="9"/>
        <v>91490</v>
      </c>
      <c r="F43" s="8">
        <f t="shared" si="9"/>
        <v>20517</v>
      </c>
      <c r="G43" s="242">
        <f t="shared" si="9"/>
        <v>21476</v>
      </c>
      <c r="H43" s="246">
        <f t="shared" si="9"/>
        <v>23890</v>
      </c>
      <c r="I43" s="377">
        <f t="shared" si="9"/>
        <v>25627</v>
      </c>
      <c r="J43" s="61">
        <f t="shared" si="3"/>
        <v>91510</v>
      </c>
      <c r="K43" s="108">
        <f t="shared" si="7"/>
        <v>100.02186031260247</v>
      </c>
      <c r="L43" s="178"/>
      <c r="M43" s="21">
        <f>SUM(M38:M42)</f>
        <v>41993</v>
      </c>
      <c r="N43" s="23">
        <f>SUM(N38:N42)</f>
        <v>65883</v>
      </c>
      <c r="O43" s="21">
        <f>SUM(O38:O42)</f>
        <v>91510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10415</v>
      </c>
      <c r="D45" s="61">
        <f t="shared" si="10"/>
        <v>12060</v>
      </c>
      <c r="E45" s="61">
        <f t="shared" si="10"/>
        <v>8790</v>
      </c>
      <c r="F45" s="8">
        <f t="shared" si="10"/>
        <v>2284</v>
      </c>
      <c r="G45" s="62">
        <f t="shared" si="10"/>
        <v>2503</v>
      </c>
      <c r="H45" s="8">
        <f t="shared" si="10"/>
        <v>1538</v>
      </c>
      <c r="I45" s="62">
        <f t="shared" si="10"/>
        <v>2432</v>
      </c>
      <c r="J45" s="67">
        <f t="shared" si="3"/>
        <v>8757</v>
      </c>
      <c r="K45" s="103">
        <f t="shared" si="7"/>
        <v>99.624573378839585</v>
      </c>
      <c r="L45" s="178"/>
      <c r="M45" s="8">
        <f>M43-M41</f>
        <v>4787</v>
      </c>
      <c r="N45" s="128">
        <f>N43-N41</f>
        <v>6325</v>
      </c>
      <c r="O45" s="8">
        <f>O43-O41</f>
        <v>8757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27</v>
      </c>
      <c r="D46" s="61">
        <f t="shared" si="11"/>
        <v>0</v>
      </c>
      <c r="E46" s="61">
        <f t="shared" si="11"/>
        <v>0</v>
      </c>
      <c r="F46" s="8">
        <f t="shared" si="11"/>
        <v>138</v>
      </c>
      <c r="G46" s="62">
        <f t="shared" si="11"/>
        <v>858</v>
      </c>
      <c r="H46" s="8">
        <f t="shared" si="11"/>
        <v>-793</v>
      </c>
      <c r="I46" s="62">
        <f t="shared" si="11"/>
        <v>-169</v>
      </c>
      <c r="J46" s="67">
        <f t="shared" si="3"/>
        <v>34</v>
      </c>
      <c r="K46" s="103" t="str">
        <f t="shared" si="7"/>
        <v>x</v>
      </c>
      <c r="L46" s="178"/>
      <c r="M46" s="8">
        <f>M43-M37</f>
        <v>996</v>
      </c>
      <c r="N46" s="128">
        <f>N43-N37</f>
        <v>203</v>
      </c>
      <c r="O46" s="8">
        <f>O43-O37</f>
        <v>34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-80842</v>
      </c>
      <c r="D47" s="61">
        <f t="shared" si="12"/>
        <v>-77734</v>
      </c>
      <c r="E47" s="61">
        <f t="shared" si="12"/>
        <v>-82700</v>
      </c>
      <c r="F47" s="8">
        <f t="shared" si="12"/>
        <v>-18095</v>
      </c>
      <c r="G47" s="62">
        <f t="shared" si="12"/>
        <v>-18115</v>
      </c>
      <c r="H47" s="8">
        <f t="shared" si="12"/>
        <v>-23145</v>
      </c>
      <c r="I47" s="62">
        <f t="shared" si="12"/>
        <v>-23364</v>
      </c>
      <c r="J47" s="61">
        <f t="shared" si="3"/>
        <v>-82719</v>
      </c>
      <c r="K47" s="103">
        <f t="shared" si="7"/>
        <v>100.02297460701331</v>
      </c>
      <c r="L47" s="178"/>
      <c r="M47" s="8">
        <f>M46-M41</f>
        <v>-36210</v>
      </c>
      <c r="N47" s="128">
        <f>N46-N41</f>
        <v>-59355</v>
      </c>
      <c r="O47" s="8">
        <f>O46-O41</f>
        <v>-82719</v>
      </c>
    </row>
    <row r="49" spans="1:10">
      <c r="A49" s="388"/>
    </row>
    <row r="52" spans="1:10" ht="13.8">
      <c r="A52" s="38" t="s">
        <v>11</v>
      </c>
    </row>
    <row r="53" spans="1:10" ht="13.8">
      <c r="A53" s="39" t="s">
        <v>10</v>
      </c>
    </row>
    <row r="54" spans="1:10" ht="13.8">
      <c r="A54" s="40" t="s">
        <v>9</v>
      </c>
    </row>
    <row r="55" spans="1:10" s="18" customFormat="1" ht="13.8">
      <c r="A55" s="40" t="s">
        <v>61</v>
      </c>
      <c r="B55" s="19"/>
      <c r="E55" s="20"/>
      <c r="F55" s="20"/>
      <c r="G55" s="20"/>
      <c r="H55" s="20"/>
      <c r="I55" s="20"/>
      <c r="J55" s="20"/>
    </row>
    <row r="58" spans="1:10">
      <c r="A58" s="26" t="s">
        <v>123</v>
      </c>
    </row>
    <row r="60" spans="1:10">
      <c r="A60" s="26" t="s">
        <v>124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EE74F-7672-43D8-BBFC-77DA929AED1D}">
  <dimension ref="A1:P58"/>
  <sheetViews>
    <sheetView workbookViewId="0">
      <selection activeCell="R1" sqref="R1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44140625" style="2" customWidth="1"/>
    <col min="10" max="10" width="9.109375" style="2" customWidth="1"/>
    <col min="11" max="11" width="12" style="1" customWidth="1"/>
    <col min="12" max="12" width="8.554687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554687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184" t="s">
        <v>125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L9" s="18"/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L10" s="18"/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51</v>
      </c>
      <c r="D11" s="93">
        <v>56</v>
      </c>
      <c r="E11" s="87">
        <v>56</v>
      </c>
      <c r="F11" s="129">
        <v>52.88</v>
      </c>
      <c r="G11" s="194">
        <f t="shared" ref="G11:I23" si="0">M11</f>
        <v>52</v>
      </c>
      <c r="H11" s="195">
        <f t="shared" si="0"/>
        <v>54</v>
      </c>
      <c r="I11" s="196">
        <f>O11</f>
        <v>56</v>
      </c>
      <c r="J11" s="98" t="s">
        <v>4</v>
      </c>
      <c r="K11" s="102" t="s">
        <v>4</v>
      </c>
      <c r="L11" s="414"/>
      <c r="M11" s="197">
        <v>52</v>
      </c>
      <c r="N11" s="198">
        <v>54</v>
      </c>
      <c r="O11" s="171">
        <v>56</v>
      </c>
    </row>
    <row r="12" spans="1:16" ht="13.8" thickBot="1">
      <c r="A12" s="33" t="s">
        <v>44</v>
      </c>
      <c r="B12" s="199"/>
      <c r="C12" s="200">
        <v>48.53</v>
      </c>
      <c r="D12" s="141">
        <v>51</v>
      </c>
      <c r="E12" s="88">
        <v>50.96</v>
      </c>
      <c r="F12" s="130">
        <v>49.77</v>
      </c>
      <c r="G12" s="201">
        <f t="shared" si="0"/>
        <v>50.439</v>
      </c>
      <c r="H12" s="202">
        <f t="shared" si="0"/>
        <v>50.3583</v>
      </c>
      <c r="I12" s="201">
        <f>O12</f>
        <v>50.96</v>
      </c>
      <c r="J12" s="99"/>
      <c r="K12" s="59" t="s">
        <v>4</v>
      </c>
      <c r="L12" s="414"/>
      <c r="M12" s="203">
        <v>50.439</v>
      </c>
      <c r="N12" s="204">
        <v>50.3583</v>
      </c>
      <c r="O12" s="172">
        <v>50.96</v>
      </c>
    </row>
    <row r="13" spans="1:16">
      <c r="A13" s="34" t="s">
        <v>62</v>
      </c>
      <c r="B13" s="50"/>
      <c r="C13" s="205">
        <v>19351</v>
      </c>
      <c r="D13" s="93" t="s">
        <v>4</v>
      </c>
      <c r="E13" s="93" t="s">
        <v>4</v>
      </c>
      <c r="F13" s="123">
        <v>20069</v>
      </c>
      <c r="G13" s="77">
        <f t="shared" si="0"/>
        <v>20394</v>
      </c>
      <c r="H13" s="78">
        <f t="shared" si="0"/>
        <v>20749</v>
      </c>
      <c r="I13" s="77">
        <f>O13</f>
        <v>21286</v>
      </c>
      <c r="J13" s="96" t="s">
        <v>4</v>
      </c>
      <c r="K13" s="6" t="s">
        <v>4</v>
      </c>
      <c r="L13" s="178"/>
      <c r="M13" s="144">
        <v>20394</v>
      </c>
      <c r="N13" s="117">
        <v>20749</v>
      </c>
      <c r="O13" s="206">
        <v>21286</v>
      </c>
    </row>
    <row r="14" spans="1:16">
      <c r="A14" s="35" t="s">
        <v>63</v>
      </c>
      <c r="B14" s="50"/>
      <c r="C14" s="205">
        <v>15107</v>
      </c>
      <c r="D14" s="94" t="s">
        <v>4</v>
      </c>
      <c r="E14" s="94" t="s">
        <v>4</v>
      </c>
      <c r="F14" s="121">
        <v>15230</v>
      </c>
      <c r="G14" s="77">
        <f t="shared" si="0"/>
        <v>15231</v>
      </c>
      <c r="H14" s="78">
        <f t="shared" si="0"/>
        <v>15581</v>
      </c>
      <c r="I14" s="77">
        <f t="shared" si="0"/>
        <v>16296</v>
      </c>
      <c r="J14" s="96" t="s">
        <v>4</v>
      </c>
      <c r="K14" s="6" t="s">
        <v>4</v>
      </c>
      <c r="L14" s="178"/>
      <c r="M14" s="145">
        <v>15231</v>
      </c>
      <c r="N14" s="117">
        <v>15581</v>
      </c>
      <c r="O14" s="206">
        <v>16296</v>
      </c>
    </row>
    <row r="15" spans="1:16">
      <c r="A15" s="35" t="s">
        <v>43</v>
      </c>
      <c r="B15" s="50" t="s">
        <v>42</v>
      </c>
      <c r="C15" s="205">
        <v>131</v>
      </c>
      <c r="D15" s="94" t="s">
        <v>4</v>
      </c>
      <c r="E15" s="94" t="s">
        <v>4</v>
      </c>
      <c r="F15" s="121">
        <v>82</v>
      </c>
      <c r="G15" s="77">
        <f t="shared" si="0"/>
        <v>78</v>
      </c>
      <c r="H15" s="78">
        <f t="shared" si="0"/>
        <v>83</v>
      </c>
      <c r="I15" s="77">
        <f t="shared" si="0"/>
        <v>121</v>
      </c>
      <c r="J15" s="96" t="s">
        <v>4</v>
      </c>
      <c r="K15" s="6" t="s">
        <v>4</v>
      </c>
      <c r="L15" s="178"/>
      <c r="M15" s="145">
        <v>78</v>
      </c>
      <c r="N15" s="117">
        <v>83</v>
      </c>
      <c r="O15" s="206">
        <v>121</v>
      </c>
    </row>
    <row r="16" spans="1:16">
      <c r="A16" s="35" t="s">
        <v>41</v>
      </c>
      <c r="B16" s="50" t="s">
        <v>4</v>
      </c>
      <c r="C16" s="205">
        <v>4353</v>
      </c>
      <c r="D16" s="94" t="s">
        <v>4</v>
      </c>
      <c r="E16" s="94" t="s">
        <v>4</v>
      </c>
      <c r="F16" s="121">
        <v>15504</v>
      </c>
      <c r="G16" s="77">
        <f t="shared" si="0"/>
        <v>22265</v>
      </c>
      <c r="H16" s="78">
        <f t="shared" si="0"/>
        <v>29472</v>
      </c>
      <c r="I16" s="77">
        <f t="shared" si="0"/>
        <v>2116</v>
      </c>
      <c r="J16" s="96" t="s">
        <v>4</v>
      </c>
      <c r="K16" s="6" t="s">
        <v>4</v>
      </c>
      <c r="L16" s="178"/>
      <c r="M16" s="145">
        <v>22265</v>
      </c>
      <c r="N16" s="117">
        <v>29472</v>
      </c>
      <c r="O16" s="206">
        <v>2116</v>
      </c>
    </row>
    <row r="17" spans="1:15" ht="13.8" thickBot="1">
      <c r="A17" s="32" t="s">
        <v>40</v>
      </c>
      <c r="B17" s="51" t="s">
        <v>39</v>
      </c>
      <c r="C17" s="207">
        <v>10557</v>
      </c>
      <c r="D17" s="95" t="s">
        <v>4</v>
      </c>
      <c r="E17" s="95" t="s">
        <v>4</v>
      </c>
      <c r="F17" s="131">
        <v>13346</v>
      </c>
      <c r="G17" s="77">
        <f t="shared" si="0"/>
        <v>10550</v>
      </c>
      <c r="H17" s="78">
        <f t="shared" si="0"/>
        <v>8631</v>
      </c>
      <c r="I17" s="77">
        <f t="shared" si="0"/>
        <v>9381</v>
      </c>
      <c r="J17" s="100" t="s">
        <v>4</v>
      </c>
      <c r="K17" s="7" t="s">
        <v>4</v>
      </c>
      <c r="L17" s="178"/>
      <c r="M17" s="146">
        <v>10550</v>
      </c>
      <c r="N17" s="118">
        <v>8631</v>
      </c>
      <c r="O17" s="208">
        <v>9381</v>
      </c>
    </row>
    <row r="18" spans="1:15" ht="13.8" thickBot="1">
      <c r="A18" s="36" t="s">
        <v>38</v>
      </c>
      <c r="B18" s="25"/>
      <c r="C18" s="52">
        <f>C13-C14+C15+C16+C17</f>
        <v>19285</v>
      </c>
      <c r="D18" s="52" t="s">
        <v>4</v>
      </c>
      <c r="E18" s="52" t="s">
        <v>4</v>
      </c>
      <c r="F18" s="21">
        <f>F13-F14+F15+F16+F17</f>
        <v>33771</v>
      </c>
      <c r="G18" s="21">
        <f>G13-G14+G15+G16+G17</f>
        <v>38056</v>
      </c>
      <c r="H18" s="21">
        <f t="shared" ref="H18:I18" si="1">H13-H14+H15+H16+H17</f>
        <v>43354</v>
      </c>
      <c r="I18" s="21">
        <f t="shared" si="1"/>
        <v>16608</v>
      </c>
      <c r="J18" s="61" t="s">
        <v>4</v>
      </c>
      <c r="K18" s="8" t="s">
        <v>4</v>
      </c>
      <c r="L18" s="178"/>
      <c r="M18" s="125">
        <f>M13-M14+M15+M16+M17</f>
        <v>38056</v>
      </c>
      <c r="N18" s="125">
        <f t="shared" ref="N18:O18" si="2">N13-N14+N15+N16+N17</f>
        <v>43354</v>
      </c>
      <c r="O18" s="125">
        <f t="shared" si="2"/>
        <v>16608</v>
      </c>
    </row>
    <row r="19" spans="1:15">
      <c r="A19" s="32" t="s">
        <v>66</v>
      </c>
      <c r="B19" s="53" t="s">
        <v>67</v>
      </c>
      <c r="C19" s="209">
        <v>4492</v>
      </c>
      <c r="D19" s="93" t="s">
        <v>4</v>
      </c>
      <c r="E19" s="93" t="s">
        <v>4</v>
      </c>
      <c r="F19" s="131">
        <v>5080</v>
      </c>
      <c r="G19" s="77">
        <f t="shared" si="0"/>
        <v>5434</v>
      </c>
      <c r="H19" s="78">
        <f t="shared" si="0"/>
        <v>5430</v>
      </c>
      <c r="I19" s="77">
        <f t="shared" si="0"/>
        <v>5241</v>
      </c>
      <c r="J19" s="100" t="s">
        <v>4</v>
      </c>
      <c r="K19" s="7" t="s">
        <v>4</v>
      </c>
      <c r="L19" s="178"/>
      <c r="M19" s="147">
        <v>5434</v>
      </c>
      <c r="N19" s="118">
        <v>5430</v>
      </c>
      <c r="O19" s="208">
        <v>5241</v>
      </c>
    </row>
    <row r="20" spans="1:15">
      <c r="A20" s="35" t="s">
        <v>37</v>
      </c>
      <c r="B20" s="50" t="s">
        <v>36</v>
      </c>
      <c r="C20" s="210">
        <v>5945</v>
      </c>
      <c r="D20" s="94" t="s">
        <v>4</v>
      </c>
      <c r="E20" s="94" t="s">
        <v>4</v>
      </c>
      <c r="F20" s="121">
        <v>2634</v>
      </c>
      <c r="G20" s="77">
        <f t="shared" si="0"/>
        <v>3626</v>
      </c>
      <c r="H20" s="78">
        <f t="shared" si="0"/>
        <v>3251</v>
      </c>
      <c r="I20" s="77">
        <f t="shared" si="0"/>
        <v>5505</v>
      </c>
      <c r="J20" s="96" t="s">
        <v>4</v>
      </c>
      <c r="K20" s="6" t="s">
        <v>4</v>
      </c>
      <c r="L20" s="178"/>
      <c r="M20" s="145">
        <v>3626</v>
      </c>
      <c r="N20" s="117">
        <v>3251</v>
      </c>
      <c r="O20" s="206">
        <v>5505</v>
      </c>
    </row>
    <row r="21" spans="1:15">
      <c r="A21" s="35" t="s">
        <v>35</v>
      </c>
      <c r="B21" s="50" t="s">
        <v>4</v>
      </c>
      <c r="C21" s="210">
        <v>2006</v>
      </c>
      <c r="D21" s="94" t="s">
        <v>4</v>
      </c>
      <c r="E21" s="94" t="s">
        <v>4</v>
      </c>
      <c r="F21" s="121">
        <v>4734</v>
      </c>
      <c r="G21" s="77">
        <f t="shared" si="0"/>
        <v>5627</v>
      </c>
      <c r="H21" s="78">
        <f t="shared" si="0"/>
        <v>6586</v>
      </c>
      <c r="I21" s="77">
        <f t="shared" si="0"/>
        <v>55</v>
      </c>
      <c r="J21" s="96" t="s">
        <v>4</v>
      </c>
      <c r="K21" s="6" t="s">
        <v>4</v>
      </c>
      <c r="L21" s="178"/>
      <c r="M21" s="145">
        <v>5627</v>
      </c>
      <c r="N21" s="117">
        <v>6586</v>
      </c>
      <c r="O21" s="206">
        <v>55</v>
      </c>
    </row>
    <row r="22" spans="1:15">
      <c r="A22" s="35" t="s">
        <v>34</v>
      </c>
      <c r="B22" s="50" t="s">
        <v>4</v>
      </c>
      <c r="C22" s="210">
        <v>5576</v>
      </c>
      <c r="D22" s="94" t="s">
        <v>4</v>
      </c>
      <c r="E22" s="94" t="s">
        <v>4</v>
      </c>
      <c r="F22" s="121">
        <v>20282</v>
      </c>
      <c r="G22" s="77">
        <f t="shared" si="0"/>
        <v>23476</v>
      </c>
      <c r="H22" s="78">
        <f t="shared" si="0"/>
        <v>28067</v>
      </c>
      <c r="I22" s="77">
        <f t="shared" si="0"/>
        <v>6003</v>
      </c>
      <c r="J22" s="96" t="s">
        <v>4</v>
      </c>
      <c r="K22" s="6" t="s">
        <v>4</v>
      </c>
      <c r="L22" s="178"/>
      <c r="M22" s="145">
        <v>23476</v>
      </c>
      <c r="N22" s="117">
        <v>28067</v>
      </c>
      <c r="O22" s="206">
        <v>6003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42534</v>
      </c>
      <c r="D24" s="109">
        <v>39927</v>
      </c>
      <c r="E24" s="81">
        <v>39787</v>
      </c>
      <c r="F24" s="109">
        <v>9463</v>
      </c>
      <c r="G24" s="149">
        <f>M24-F24</f>
        <v>9771</v>
      </c>
      <c r="H24" s="149">
        <f>N24-M24</f>
        <v>10160</v>
      </c>
      <c r="I24" s="135">
        <f>O24-N24</f>
        <v>12075</v>
      </c>
      <c r="J24" s="173">
        <f t="shared" ref="J24:J47" si="3">SUM(F24:I24)</f>
        <v>41469</v>
      </c>
      <c r="K24" s="103">
        <f>IF(E24=0,"x",(J24/E24*100))</f>
        <v>104.22751149873075</v>
      </c>
      <c r="L24" s="178"/>
      <c r="M24" s="417">
        <v>19234</v>
      </c>
      <c r="N24" s="418">
        <v>29394</v>
      </c>
      <c r="O24" s="166">
        <v>41469</v>
      </c>
    </row>
    <row r="25" spans="1:15">
      <c r="A25" s="35" t="s">
        <v>31</v>
      </c>
      <c r="B25" s="56" t="s">
        <v>4</v>
      </c>
      <c r="C25" s="205">
        <v>3500</v>
      </c>
      <c r="D25" s="110">
        <v>0</v>
      </c>
      <c r="E25" s="82">
        <v>0</v>
      </c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419">
        <v>0</v>
      </c>
      <c r="N25" s="420">
        <v>0</v>
      </c>
      <c r="O25" s="167">
        <v>0</v>
      </c>
    </row>
    <row r="26" spans="1:15" ht="13.8" thickBot="1">
      <c r="A26" s="33" t="s">
        <v>30</v>
      </c>
      <c r="B26" s="57">
        <v>672</v>
      </c>
      <c r="C26" s="220">
        <v>6619</v>
      </c>
      <c r="D26" s="111">
        <v>6385</v>
      </c>
      <c r="E26" s="83">
        <v>6508</v>
      </c>
      <c r="F26" s="132">
        <v>1596</v>
      </c>
      <c r="G26" s="151">
        <f t="shared" si="4"/>
        <v>1596</v>
      </c>
      <c r="H26" s="151">
        <f t="shared" si="5"/>
        <v>1627</v>
      </c>
      <c r="I26" s="137">
        <f t="shared" si="5"/>
        <v>2015</v>
      </c>
      <c r="J26" s="175">
        <f t="shared" si="3"/>
        <v>6834</v>
      </c>
      <c r="K26" s="105">
        <f t="shared" ref="K26" si="6">IF(E26=0,"x",(J26/E26*100))</f>
        <v>105.00921942224954</v>
      </c>
      <c r="L26" s="178"/>
      <c r="M26" s="421">
        <v>3192</v>
      </c>
      <c r="N26" s="422">
        <v>4819</v>
      </c>
      <c r="O26" s="168">
        <v>6834</v>
      </c>
    </row>
    <row r="27" spans="1:15">
      <c r="A27" s="34" t="s">
        <v>6</v>
      </c>
      <c r="B27" s="55">
        <v>501</v>
      </c>
      <c r="C27" s="205">
        <v>3719</v>
      </c>
      <c r="D27" s="112">
        <v>4114</v>
      </c>
      <c r="E27" s="84">
        <v>4170</v>
      </c>
      <c r="F27" s="112">
        <v>903</v>
      </c>
      <c r="G27" s="241">
        <f t="shared" si="4"/>
        <v>1135</v>
      </c>
      <c r="H27" s="152">
        <f t="shared" si="5"/>
        <v>783</v>
      </c>
      <c r="I27" s="176">
        <f t="shared" si="5"/>
        <v>1349</v>
      </c>
      <c r="J27" s="173">
        <f t="shared" si="3"/>
        <v>4170</v>
      </c>
      <c r="K27" s="108">
        <f t="shared" ref="K27:K47" si="7">IF(E27=0,"x",(J27/E27)*100)</f>
        <v>100</v>
      </c>
      <c r="L27" s="178"/>
      <c r="M27" s="147">
        <v>2038</v>
      </c>
      <c r="N27" s="227">
        <v>2821</v>
      </c>
      <c r="O27" s="228">
        <v>4170</v>
      </c>
    </row>
    <row r="28" spans="1:15">
      <c r="A28" s="35" t="s">
        <v>29</v>
      </c>
      <c r="B28" s="56">
        <v>502</v>
      </c>
      <c r="C28" s="205">
        <v>2017</v>
      </c>
      <c r="D28" s="113">
        <v>2394</v>
      </c>
      <c r="E28" s="85">
        <v>2327</v>
      </c>
      <c r="F28" s="113">
        <v>1028</v>
      </c>
      <c r="G28" s="153">
        <f t="shared" si="4"/>
        <v>334</v>
      </c>
      <c r="H28" s="153">
        <f t="shared" si="5"/>
        <v>183</v>
      </c>
      <c r="I28" s="78">
        <f t="shared" si="5"/>
        <v>782</v>
      </c>
      <c r="J28" s="174">
        <f t="shared" si="3"/>
        <v>2327</v>
      </c>
      <c r="K28" s="104">
        <f t="shared" si="7"/>
        <v>100</v>
      </c>
      <c r="L28" s="178"/>
      <c r="M28" s="145">
        <v>1362</v>
      </c>
      <c r="N28" s="117">
        <v>1545</v>
      </c>
      <c r="O28" s="219">
        <v>2327</v>
      </c>
    </row>
    <row r="29" spans="1:15">
      <c r="A29" s="35" t="s">
        <v>5</v>
      </c>
      <c r="B29" s="56">
        <v>504</v>
      </c>
      <c r="C29" s="205">
        <v>0</v>
      </c>
      <c r="D29" s="113">
        <v>0</v>
      </c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205">
        <v>468</v>
      </c>
      <c r="D30" s="113">
        <v>775</v>
      </c>
      <c r="E30" s="85">
        <v>887</v>
      </c>
      <c r="F30" s="113">
        <v>47</v>
      </c>
      <c r="G30" s="153">
        <f t="shared" si="4"/>
        <v>169</v>
      </c>
      <c r="H30" s="153">
        <f t="shared" si="5"/>
        <v>427</v>
      </c>
      <c r="I30" s="78">
        <f t="shared" si="5"/>
        <v>244</v>
      </c>
      <c r="J30" s="174">
        <f t="shared" si="3"/>
        <v>887</v>
      </c>
      <c r="K30" s="104">
        <f t="shared" si="7"/>
        <v>100</v>
      </c>
      <c r="L30" s="178"/>
      <c r="M30" s="145">
        <v>216</v>
      </c>
      <c r="N30" s="117">
        <v>643</v>
      </c>
      <c r="O30" s="219">
        <v>887</v>
      </c>
    </row>
    <row r="31" spans="1:15">
      <c r="A31" s="35" t="s">
        <v>1</v>
      </c>
      <c r="B31" s="56">
        <v>518</v>
      </c>
      <c r="C31" s="205">
        <v>1899</v>
      </c>
      <c r="D31" s="113">
        <v>1736</v>
      </c>
      <c r="E31" s="85">
        <v>1879</v>
      </c>
      <c r="F31" s="113">
        <v>698</v>
      </c>
      <c r="G31" s="153">
        <f t="shared" si="4"/>
        <v>624</v>
      </c>
      <c r="H31" s="153">
        <f t="shared" si="5"/>
        <v>239</v>
      </c>
      <c r="I31" s="78">
        <f t="shared" si="5"/>
        <v>318</v>
      </c>
      <c r="J31" s="174">
        <f t="shared" si="3"/>
        <v>1879</v>
      </c>
      <c r="K31" s="104">
        <f t="shared" si="7"/>
        <v>100</v>
      </c>
      <c r="L31" s="178"/>
      <c r="M31" s="145">
        <v>1322</v>
      </c>
      <c r="N31" s="117">
        <v>1561</v>
      </c>
      <c r="O31" s="219">
        <v>1879</v>
      </c>
    </row>
    <row r="32" spans="1:15">
      <c r="A32" s="35" t="s">
        <v>28</v>
      </c>
      <c r="B32" s="56">
        <v>521</v>
      </c>
      <c r="C32" s="205">
        <v>23750</v>
      </c>
      <c r="D32" s="113">
        <v>24891</v>
      </c>
      <c r="E32" s="85">
        <v>25746</v>
      </c>
      <c r="F32" s="113">
        <v>6003</v>
      </c>
      <c r="G32" s="153">
        <f t="shared" si="4"/>
        <v>6084</v>
      </c>
      <c r="H32" s="153">
        <f t="shared" si="5"/>
        <v>6587</v>
      </c>
      <c r="I32" s="78">
        <f t="shared" si="5"/>
        <v>7072</v>
      </c>
      <c r="J32" s="174">
        <f t="shared" si="3"/>
        <v>25746</v>
      </c>
      <c r="K32" s="104">
        <f t="shared" si="7"/>
        <v>100</v>
      </c>
      <c r="L32" s="178"/>
      <c r="M32" s="145">
        <v>12087</v>
      </c>
      <c r="N32" s="117">
        <v>18674</v>
      </c>
      <c r="O32" s="219">
        <v>25746</v>
      </c>
    </row>
    <row r="33" spans="1:15">
      <c r="A33" s="35" t="s">
        <v>27</v>
      </c>
      <c r="B33" s="56" t="s">
        <v>26</v>
      </c>
      <c r="C33" s="205">
        <v>8777</v>
      </c>
      <c r="D33" s="113">
        <v>9340</v>
      </c>
      <c r="E33" s="85">
        <v>9343</v>
      </c>
      <c r="F33" s="113">
        <v>2121</v>
      </c>
      <c r="G33" s="153">
        <f t="shared" si="4"/>
        <v>2276</v>
      </c>
      <c r="H33" s="153">
        <f t="shared" si="5"/>
        <v>2372</v>
      </c>
      <c r="I33" s="78">
        <f t="shared" si="5"/>
        <v>2574</v>
      </c>
      <c r="J33" s="174">
        <f t="shared" si="3"/>
        <v>9343</v>
      </c>
      <c r="K33" s="104">
        <f t="shared" si="7"/>
        <v>100</v>
      </c>
      <c r="L33" s="178"/>
      <c r="M33" s="145">
        <v>4397</v>
      </c>
      <c r="N33" s="117">
        <v>6769</v>
      </c>
      <c r="O33" s="219">
        <v>9343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205">
        <v>282</v>
      </c>
      <c r="D35" s="113">
        <v>488</v>
      </c>
      <c r="E35" s="85">
        <v>651</v>
      </c>
      <c r="F35" s="113">
        <v>120</v>
      </c>
      <c r="G35" s="153">
        <f t="shared" si="4"/>
        <v>157</v>
      </c>
      <c r="H35" s="153">
        <f t="shared" si="5"/>
        <v>185</v>
      </c>
      <c r="I35" s="78">
        <f t="shared" si="5"/>
        <v>189</v>
      </c>
      <c r="J35" s="174">
        <f t="shared" si="3"/>
        <v>651</v>
      </c>
      <c r="K35" s="104">
        <f t="shared" si="7"/>
        <v>100</v>
      </c>
      <c r="L35" s="178"/>
      <c r="M35" s="145">
        <v>277</v>
      </c>
      <c r="N35" s="117">
        <v>462</v>
      </c>
      <c r="O35" s="219">
        <v>651</v>
      </c>
    </row>
    <row r="36" spans="1:15" ht="13.8" thickBot="1">
      <c r="A36" s="32" t="s">
        <v>24</v>
      </c>
      <c r="B36" s="58" t="s">
        <v>23</v>
      </c>
      <c r="C36" s="207">
        <v>464</v>
      </c>
      <c r="D36" s="114">
        <v>304</v>
      </c>
      <c r="E36" s="86">
        <v>1028</v>
      </c>
      <c r="F36" s="133">
        <v>-74</v>
      </c>
      <c r="G36" s="153">
        <f t="shared" si="4"/>
        <v>23</v>
      </c>
      <c r="H36" s="153">
        <f t="shared" si="5"/>
        <v>362</v>
      </c>
      <c r="I36" s="78">
        <f t="shared" si="5"/>
        <v>718</v>
      </c>
      <c r="J36" s="175">
        <f t="shared" si="3"/>
        <v>1029</v>
      </c>
      <c r="K36" s="105">
        <f t="shared" si="7"/>
        <v>100.09727626459144</v>
      </c>
      <c r="L36" s="178"/>
      <c r="M36" s="126">
        <v>-51</v>
      </c>
      <c r="N36" s="119">
        <v>311</v>
      </c>
      <c r="O36" s="231">
        <v>1029</v>
      </c>
    </row>
    <row r="37" spans="1:15" ht="13.8" thickBot="1">
      <c r="A37" s="36" t="s">
        <v>22</v>
      </c>
      <c r="B37" s="60"/>
      <c r="C37" s="52">
        <f t="shared" ref="C37:I37" si="8">SUM(C27:C36)</f>
        <v>41376</v>
      </c>
      <c r="D37" s="52">
        <f t="shared" si="8"/>
        <v>44042</v>
      </c>
      <c r="E37" s="61">
        <f t="shared" si="8"/>
        <v>46031</v>
      </c>
      <c r="F37" s="52">
        <f t="shared" si="8"/>
        <v>10846</v>
      </c>
      <c r="G37" s="52">
        <f t="shared" si="8"/>
        <v>10802</v>
      </c>
      <c r="H37" s="52">
        <f t="shared" si="8"/>
        <v>11138</v>
      </c>
      <c r="I37" s="21">
        <f t="shared" si="8"/>
        <v>13246</v>
      </c>
      <c r="J37" s="62">
        <f t="shared" si="3"/>
        <v>46032</v>
      </c>
      <c r="K37" s="106">
        <f t="shared" si="7"/>
        <v>100.00217244900176</v>
      </c>
      <c r="L37" s="178"/>
      <c r="M37" s="21">
        <f>SUM(M27:M36)</f>
        <v>21648</v>
      </c>
      <c r="N37" s="23">
        <f>SUM(N27:N36)</f>
        <v>32786</v>
      </c>
      <c r="O37" s="21">
        <f>SUM(O27:O36)</f>
        <v>46032</v>
      </c>
    </row>
    <row r="38" spans="1:15">
      <c r="A38" s="34" t="s">
        <v>21</v>
      </c>
      <c r="B38" s="55">
        <v>601</v>
      </c>
      <c r="C38" s="233">
        <v>0</v>
      </c>
      <c r="D38" s="112">
        <v>0</v>
      </c>
      <c r="E38" s="84">
        <v>0</v>
      </c>
      <c r="F38" s="134">
        <v>0</v>
      </c>
      <c r="G38" s="153">
        <f t="shared" si="4"/>
        <v>0</v>
      </c>
      <c r="H38" s="153">
        <f t="shared" si="5"/>
        <v>0</v>
      </c>
      <c r="I38" s="78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205">
        <v>3047</v>
      </c>
      <c r="D39" s="113">
        <v>3302</v>
      </c>
      <c r="E39" s="85">
        <v>3238</v>
      </c>
      <c r="F39" s="113">
        <v>892</v>
      </c>
      <c r="G39" s="153">
        <f t="shared" si="4"/>
        <v>902</v>
      </c>
      <c r="H39" s="153">
        <f t="shared" si="5"/>
        <v>479</v>
      </c>
      <c r="I39" s="78">
        <f t="shared" si="5"/>
        <v>965</v>
      </c>
      <c r="J39" s="174">
        <f t="shared" si="3"/>
        <v>3238</v>
      </c>
      <c r="K39" s="104">
        <f t="shared" si="7"/>
        <v>100</v>
      </c>
      <c r="L39" s="178"/>
      <c r="M39" s="145">
        <v>1794</v>
      </c>
      <c r="N39" s="117">
        <v>2273</v>
      </c>
      <c r="O39" s="219">
        <v>3238</v>
      </c>
    </row>
    <row r="40" spans="1:15">
      <c r="A40" s="35" t="s">
        <v>19</v>
      </c>
      <c r="B40" s="56">
        <v>604</v>
      </c>
      <c r="C40" s="205">
        <v>0</v>
      </c>
      <c r="D40" s="113">
        <v>0</v>
      </c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205">
        <v>39034</v>
      </c>
      <c r="D41" s="113">
        <v>39927</v>
      </c>
      <c r="E41" s="85">
        <v>41469</v>
      </c>
      <c r="F41" s="113">
        <v>9463</v>
      </c>
      <c r="G41" s="153">
        <f t="shared" si="4"/>
        <v>9771</v>
      </c>
      <c r="H41" s="153">
        <f t="shared" si="5"/>
        <v>10160</v>
      </c>
      <c r="I41" s="78">
        <f t="shared" si="5"/>
        <v>12075</v>
      </c>
      <c r="J41" s="174">
        <f t="shared" si="3"/>
        <v>41469</v>
      </c>
      <c r="K41" s="104">
        <f t="shared" si="7"/>
        <v>100</v>
      </c>
      <c r="L41" s="178"/>
      <c r="M41" s="145">
        <v>19234</v>
      </c>
      <c r="N41" s="117">
        <v>29394</v>
      </c>
      <c r="O41" s="219">
        <v>41469</v>
      </c>
    </row>
    <row r="42" spans="1:15" ht="13.8" thickBot="1">
      <c r="A42" s="32" t="s">
        <v>7</v>
      </c>
      <c r="B42" s="58" t="s">
        <v>16</v>
      </c>
      <c r="C42" s="207">
        <v>765</v>
      </c>
      <c r="D42" s="114">
        <v>813</v>
      </c>
      <c r="E42" s="86">
        <v>1362</v>
      </c>
      <c r="F42" s="133">
        <v>258</v>
      </c>
      <c r="G42" s="154">
        <f t="shared" si="4"/>
        <v>510</v>
      </c>
      <c r="H42" s="154">
        <f t="shared" si="5"/>
        <v>616</v>
      </c>
      <c r="I42" s="177">
        <f t="shared" si="5"/>
        <v>-21</v>
      </c>
      <c r="J42" s="175">
        <f t="shared" si="3"/>
        <v>1363</v>
      </c>
      <c r="K42" s="105">
        <f t="shared" si="7"/>
        <v>100.0734214390602</v>
      </c>
      <c r="L42" s="178"/>
      <c r="M42" s="126">
        <v>768</v>
      </c>
      <c r="N42" s="119">
        <v>1384</v>
      </c>
      <c r="O42" s="231">
        <v>1363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42846</v>
      </c>
      <c r="D43" s="61">
        <f t="shared" si="9"/>
        <v>44042</v>
      </c>
      <c r="E43" s="61">
        <f t="shared" si="9"/>
        <v>46069</v>
      </c>
      <c r="F43" s="8">
        <f t="shared" si="9"/>
        <v>10613</v>
      </c>
      <c r="G43" s="242">
        <f t="shared" si="9"/>
        <v>11183</v>
      </c>
      <c r="H43" s="246">
        <f t="shared" si="9"/>
        <v>11255</v>
      </c>
      <c r="I43" s="377">
        <f t="shared" si="9"/>
        <v>13019</v>
      </c>
      <c r="J43" s="61">
        <f t="shared" si="3"/>
        <v>46070</v>
      </c>
      <c r="K43" s="108">
        <f t="shared" si="7"/>
        <v>100.0021706570579</v>
      </c>
      <c r="L43" s="178"/>
      <c r="M43" s="21">
        <f>SUM(M38:M42)</f>
        <v>21796</v>
      </c>
      <c r="N43" s="23">
        <f>SUM(N38:N42)</f>
        <v>33051</v>
      </c>
      <c r="O43" s="21">
        <f>SUM(O38:O42)</f>
        <v>46070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3812</v>
      </c>
      <c r="D45" s="61">
        <f t="shared" si="10"/>
        <v>4115</v>
      </c>
      <c r="E45" s="61">
        <f t="shared" si="10"/>
        <v>4600</v>
      </c>
      <c r="F45" s="8">
        <f t="shared" si="10"/>
        <v>1150</v>
      </c>
      <c r="G45" s="62">
        <f t="shared" si="10"/>
        <v>1412</v>
      </c>
      <c r="H45" s="8">
        <f t="shared" si="10"/>
        <v>1095</v>
      </c>
      <c r="I45" s="62">
        <f t="shared" si="10"/>
        <v>944</v>
      </c>
      <c r="J45" s="67">
        <f t="shared" si="3"/>
        <v>4601</v>
      </c>
      <c r="K45" s="103">
        <f t="shared" si="7"/>
        <v>100.02173913043477</v>
      </c>
      <c r="L45" s="178"/>
      <c r="M45" s="8">
        <f>M43-M41</f>
        <v>2562</v>
      </c>
      <c r="N45" s="128">
        <f>N43-N41</f>
        <v>3657</v>
      </c>
      <c r="O45" s="8">
        <f>O43-O41</f>
        <v>4601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1470</v>
      </c>
      <c r="D46" s="61">
        <f t="shared" si="11"/>
        <v>0</v>
      </c>
      <c r="E46" s="61">
        <f t="shared" si="11"/>
        <v>38</v>
      </c>
      <c r="F46" s="8">
        <f t="shared" si="11"/>
        <v>-233</v>
      </c>
      <c r="G46" s="62">
        <f t="shared" si="11"/>
        <v>381</v>
      </c>
      <c r="H46" s="8">
        <f t="shared" si="11"/>
        <v>117</v>
      </c>
      <c r="I46" s="62">
        <f t="shared" si="11"/>
        <v>-227</v>
      </c>
      <c r="J46" s="67">
        <f t="shared" si="3"/>
        <v>38</v>
      </c>
      <c r="K46" s="103">
        <f t="shared" si="7"/>
        <v>100</v>
      </c>
      <c r="L46" s="178"/>
      <c r="M46" s="8">
        <f>M43-M37</f>
        <v>148</v>
      </c>
      <c r="N46" s="128">
        <f>N43-N37</f>
        <v>265</v>
      </c>
      <c r="O46" s="8">
        <f>O43-O37</f>
        <v>38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-37564</v>
      </c>
      <c r="D47" s="61">
        <f t="shared" si="12"/>
        <v>-39927</v>
      </c>
      <c r="E47" s="61">
        <f t="shared" si="12"/>
        <v>-41431</v>
      </c>
      <c r="F47" s="8">
        <f t="shared" si="12"/>
        <v>-9696</v>
      </c>
      <c r="G47" s="62">
        <f t="shared" si="12"/>
        <v>-9390</v>
      </c>
      <c r="H47" s="8">
        <f t="shared" si="12"/>
        <v>-10043</v>
      </c>
      <c r="I47" s="62">
        <f t="shared" si="12"/>
        <v>-12302</v>
      </c>
      <c r="J47" s="61">
        <f t="shared" si="3"/>
        <v>-41431</v>
      </c>
      <c r="K47" s="103">
        <f t="shared" si="7"/>
        <v>100</v>
      </c>
      <c r="L47" s="178"/>
      <c r="M47" s="8">
        <f>M46-M41</f>
        <v>-19086</v>
      </c>
      <c r="N47" s="128">
        <f>N46-N41</f>
        <v>-29129</v>
      </c>
      <c r="O47" s="8">
        <f>O46-O41</f>
        <v>-41431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4" spans="1:10">
      <c r="A54" s="26" t="s">
        <v>126</v>
      </c>
    </row>
    <row r="56" spans="1:10">
      <c r="A56" s="26" t="s">
        <v>127</v>
      </c>
    </row>
    <row r="58" spans="1:10">
      <c r="A58" s="26" t="s">
        <v>128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4B445-A61F-41CE-9EF0-29D31F097A0E}">
  <dimension ref="A1:P59"/>
  <sheetViews>
    <sheetView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13.109375" style="3" customWidth="1"/>
    <col min="3" max="4" width="11.5546875" style="1" customWidth="1"/>
    <col min="5" max="5" width="11.5546875" style="2" customWidth="1"/>
    <col min="6" max="7" width="11.44140625" style="2" customWidth="1"/>
    <col min="8" max="8" width="9.109375" style="2" customWidth="1"/>
    <col min="9" max="9" width="9.33203125" style="2" customWidth="1"/>
    <col min="10" max="10" width="10.55468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423" t="s">
        <v>129</v>
      </c>
      <c r="B7" s="424" t="s">
        <v>130</v>
      </c>
      <c r="C7" s="184" t="s">
        <v>131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L9" s="18"/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L10" s="18"/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98</v>
      </c>
      <c r="D11" s="93">
        <v>100</v>
      </c>
      <c r="E11" s="87">
        <v>95</v>
      </c>
      <c r="F11" s="129">
        <v>97</v>
      </c>
      <c r="G11" s="194">
        <f t="shared" ref="G11:I23" si="0">M11</f>
        <v>97</v>
      </c>
      <c r="H11" s="195">
        <f t="shared" si="0"/>
        <v>97</v>
      </c>
      <c r="I11" s="196">
        <f>O11</f>
        <v>95</v>
      </c>
      <c r="J11" s="98" t="s">
        <v>4</v>
      </c>
      <c r="K11" s="102" t="s">
        <v>4</v>
      </c>
      <c r="L11" s="414"/>
      <c r="M11" s="197">
        <v>97</v>
      </c>
      <c r="N11" s="198">
        <v>97</v>
      </c>
      <c r="O11" s="171">
        <v>95</v>
      </c>
    </row>
    <row r="12" spans="1:16" ht="13.8" thickBot="1">
      <c r="A12" s="33" t="s">
        <v>44</v>
      </c>
      <c r="B12" s="199"/>
      <c r="C12" s="200">
        <v>90</v>
      </c>
      <c r="D12" s="141">
        <v>92</v>
      </c>
      <c r="E12" s="88">
        <v>89</v>
      </c>
      <c r="F12" s="130">
        <v>92</v>
      </c>
      <c r="G12" s="383">
        <f t="shared" si="0"/>
        <v>92</v>
      </c>
      <c r="H12" s="384">
        <f t="shared" si="0"/>
        <v>91</v>
      </c>
      <c r="I12" s="383">
        <f>O12</f>
        <v>89</v>
      </c>
      <c r="J12" s="99"/>
      <c r="K12" s="59" t="s">
        <v>4</v>
      </c>
      <c r="L12" s="414"/>
      <c r="M12" s="203">
        <v>92</v>
      </c>
      <c r="N12" s="204">
        <v>91</v>
      </c>
      <c r="O12" s="172">
        <v>89</v>
      </c>
    </row>
    <row r="13" spans="1:16">
      <c r="A13" s="34" t="s">
        <v>62</v>
      </c>
      <c r="B13" s="50"/>
      <c r="C13" s="205">
        <v>33667</v>
      </c>
      <c r="D13" s="93" t="s">
        <v>4</v>
      </c>
      <c r="E13" s="93" t="s">
        <v>4</v>
      </c>
      <c r="F13" s="123">
        <v>34062</v>
      </c>
      <c r="G13" s="77">
        <f t="shared" si="0"/>
        <v>36101</v>
      </c>
      <c r="H13" s="78">
        <f t="shared" si="0"/>
        <v>36486</v>
      </c>
      <c r="I13" s="77">
        <f>O13</f>
        <v>37158</v>
      </c>
      <c r="J13" s="96" t="s">
        <v>4</v>
      </c>
      <c r="K13" s="6" t="s">
        <v>4</v>
      </c>
      <c r="L13" s="178"/>
      <c r="M13" s="144">
        <v>36101</v>
      </c>
      <c r="N13" s="117">
        <v>36486</v>
      </c>
      <c r="O13" s="206">
        <v>37158</v>
      </c>
    </row>
    <row r="14" spans="1:16">
      <c r="A14" s="35" t="s">
        <v>63</v>
      </c>
      <c r="B14" s="50"/>
      <c r="C14" s="205">
        <v>30898</v>
      </c>
      <c r="D14" s="94" t="s">
        <v>4</v>
      </c>
      <c r="E14" s="94" t="s">
        <v>4</v>
      </c>
      <c r="F14" s="121">
        <v>31372</v>
      </c>
      <c r="G14" s="77">
        <f t="shared" si="0"/>
        <v>32856</v>
      </c>
      <c r="H14" s="78">
        <f t="shared" si="0"/>
        <v>32964</v>
      </c>
      <c r="I14" s="77">
        <f t="shared" si="0"/>
        <v>33336</v>
      </c>
      <c r="J14" s="96" t="s">
        <v>4</v>
      </c>
      <c r="K14" s="6" t="s">
        <v>4</v>
      </c>
      <c r="L14" s="178"/>
      <c r="M14" s="145">
        <v>32856</v>
      </c>
      <c r="N14" s="117">
        <v>32964</v>
      </c>
      <c r="O14" s="206">
        <v>33336</v>
      </c>
    </row>
    <row r="15" spans="1:16">
      <c r="A15" s="35" t="s">
        <v>43</v>
      </c>
      <c r="B15" s="50" t="s">
        <v>42</v>
      </c>
      <c r="C15" s="205">
        <v>226</v>
      </c>
      <c r="D15" s="94" t="s">
        <v>4</v>
      </c>
      <c r="E15" s="94" t="s">
        <v>4</v>
      </c>
      <c r="F15" s="121">
        <v>301</v>
      </c>
      <c r="G15" s="77">
        <f t="shared" si="0"/>
        <v>178</v>
      </c>
      <c r="H15" s="78">
        <f t="shared" si="0"/>
        <v>245</v>
      </c>
      <c r="I15" s="77">
        <f t="shared" si="0"/>
        <v>153</v>
      </c>
      <c r="J15" s="96" t="s">
        <v>4</v>
      </c>
      <c r="K15" s="6" t="s">
        <v>4</v>
      </c>
      <c r="L15" s="178"/>
      <c r="M15" s="145">
        <v>178</v>
      </c>
      <c r="N15" s="117">
        <v>245</v>
      </c>
      <c r="O15" s="206">
        <v>153</v>
      </c>
    </row>
    <row r="16" spans="1:16">
      <c r="A16" s="35" t="s">
        <v>41</v>
      </c>
      <c r="B16" s="50" t="s">
        <v>4</v>
      </c>
      <c r="C16" s="205">
        <v>7536</v>
      </c>
      <c r="D16" s="94" t="s">
        <v>4</v>
      </c>
      <c r="E16" s="94" t="s">
        <v>4</v>
      </c>
      <c r="F16" s="121"/>
      <c r="G16" s="77">
        <f t="shared" si="0"/>
        <v>37519</v>
      </c>
      <c r="H16" s="78">
        <f t="shared" si="0"/>
        <v>49511</v>
      </c>
      <c r="I16" s="77">
        <f t="shared" si="0"/>
        <v>4567</v>
      </c>
      <c r="J16" s="96" t="s">
        <v>4</v>
      </c>
      <c r="K16" s="6" t="s">
        <v>4</v>
      </c>
      <c r="L16" s="178"/>
      <c r="M16" s="145">
        <v>37519</v>
      </c>
      <c r="N16" s="117">
        <v>49511</v>
      </c>
      <c r="O16" s="206">
        <v>4567</v>
      </c>
    </row>
    <row r="17" spans="1:15" ht="13.8" thickBot="1">
      <c r="A17" s="32" t="s">
        <v>40</v>
      </c>
      <c r="B17" s="51" t="s">
        <v>39</v>
      </c>
      <c r="C17" s="207">
        <v>11747</v>
      </c>
      <c r="D17" s="95" t="s">
        <v>4</v>
      </c>
      <c r="E17" s="95" t="s">
        <v>4</v>
      </c>
      <c r="F17" s="131">
        <v>16120</v>
      </c>
      <c r="G17" s="77">
        <f t="shared" si="0"/>
        <v>10424</v>
      </c>
      <c r="H17" s="78">
        <f t="shared" si="0"/>
        <v>8287</v>
      </c>
      <c r="I17" s="77">
        <f t="shared" si="0"/>
        <v>11527</v>
      </c>
      <c r="J17" s="100" t="s">
        <v>4</v>
      </c>
      <c r="K17" s="7" t="s">
        <v>4</v>
      </c>
      <c r="L17" s="178"/>
      <c r="M17" s="146">
        <v>10424</v>
      </c>
      <c r="N17" s="118">
        <v>8287</v>
      </c>
      <c r="O17" s="208">
        <v>11527</v>
      </c>
    </row>
    <row r="18" spans="1:15" ht="13.8" thickBot="1">
      <c r="A18" s="36" t="s">
        <v>38</v>
      </c>
      <c r="B18" s="25"/>
      <c r="C18" s="52">
        <f>C13-C14+C15+C16+C17</f>
        <v>22278</v>
      </c>
      <c r="D18" s="52" t="s">
        <v>4</v>
      </c>
      <c r="E18" s="52" t="s">
        <v>4</v>
      </c>
      <c r="F18" s="21">
        <f>F13-F14+F15+F16+F17</f>
        <v>19111</v>
      </c>
      <c r="G18" s="21">
        <f>G13-G14+G15+G16+G17</f>
        <v>51366</v>
      </c>
      <c r="H18" s="21">
        <f t="shared" ref="H18:I18" si="1">H13-H14+H15+H16+H17</f>
        <v>61565</v>
      </c>
      <c r="I18" s="21">
        <f t="shared" si="1"/>
        <v>20069</v>
      </c>
      <c r="J18" s="61" t="s">
        <v>4</v>
      </c>
      <c r="K18" s="8" t="s">
        <v>4</v>
      </c>
      <c r="L18" s="178"/>
      <c r="M18" s="125">
        <f>M13-M14+M15+M16+M17</f>
        <v>51366</v>
      </c>
      <c r="N18" s="125">
        <f t="shared" ref="N18:O18" si="2">N13-N14+N15+N16+N17</f>
        <v>61565</v>
      </c>
      <c r="O18" s="125">
        <f t="shared" si="2"/>
        <v>20069</v>
      </c>
    </row>
    <row r="19" spans="1:15">
      <c r="A19" s="32" t="s">
        <v>66</v>
      </c>
      <c r="B19" s="53" t="s">
        <v>67</v>
      </c>
      <c r="C19" s="209">
        <v>2765</v>
      </c>
      <c r="D19" s="93" t="s">
        <v>4</v>
      </c>
      <c r="E19" s="93" t="s">
        <v>4</v>
      </c>
      <c r="F19" s="131">
        <v>2686</v>
      </c>
      <c r="G19" s="77">
        <f t="shared" si="0"/>
        <v>3240</v>
      </c>
      <c r="H19" s="78">
        <f t="shared" si="0"/>
        <v>3518</v>
      </c>
      <c r="I19" s="77">
        <f t="shared" si="0"/>
        <v>3818</v>
      </c>
      <c r="J19" s="100" t="s">
        <v>4</v>
      </c>
      <c r="K19" s="7" t="s">
        <v>4</v>
      </c>
      <c r="L19" s="178"/>
      <c r="M19" s="147">
        <v>3240</v>
      </c>
      <c r="N19" s="118">
        <v>3518</v>
      </c>
      <c r="O19" s="208">
        <v>3818</v>
      </c>
    </row>
    <row r="20" spans="1:15">
      <c r="A20" s="35" t="s">
        <v>37</v>
      </c>
      <c r="B20" s="50" t="s">
        <v>36</v>
      </c>
      <c r="C20" s="210">
        <v>2075</v>
      </c>
      <c r="D20" s="94" t="s">
        <v>4</v>
      </c>
      <c r="E20" s="94" t="s">
        <v>4</v>
      </c>
      <c r="F20" s="121">
        <v>1917</v>
      </c>
      <c r="G20" s="77">
        <f t="shared" si="0"/>
        <v>1505</v>
      </c>
      <c r="H20" s="78">
        <f t="shared" si="0"/>
        <v>843</v>
      </c>
      <c r="I20" s="77">
        <f t="shared" si="0"/>
        <v>2243</v>
      </c>
      <c r="J20" s="96" t="s">
        <v>4</v>
      </c>
      <c r="K20" s="6" t="s">
        <v>4</v>
      </c>
      <c r="L20" s="178"/>
      <c r="M20" s="145">
        <v>1505</v>
      </c>
      <c r="N20" s="117">
        <v>843</v>
      </c>
      <c r="O20" s="206">
        <v>2243</v>
      </c>
    </row>
    <row r="21" spans="1:15">
      <c r="A21" s="35" t="s">
        <v>35</v>
      </c>
      <c r="B21" s="50" t="s">
        <v>4</v>
      </c>
      <c r="C21" s="210">
        <v>5529</v>
      </c>
      <c r="D21" s="94" t="s">
        <v>4</v>
      </c>
      <c r="E21" s="94" t="s">
        <v>4</v>
      </c>
      <c r="F21" s="121">
        <v>200</v>
      </c>
      <c r="G21" s="77">
        <f t="shared" si="0"/>
        <v>1878</v>
      </c>
      <c r="H21" s="78">
        <f t="shared" si="0"/>
        <v>1878</v>
      </c>
      <c r="I21" s="77">
        <f t="shared" si="0"/>
        <v>1878</v>
      </c>
      <c r="J21" s="96" t="s">
        <v>4</v>
      </c>
      <c r="K21" s="6" t="s">
        <v>4</v>
      </c>
      <c r="L21" s="178"/>
      <c r="M21" s="145">
        <v>1878</v>
      </c>
      <c r="N21" s="117">
        <v>1878</v>
      </c>
      <c r="O21" s="206">
        <v>1878</v>
      </c>
    </row>
    <row r="22" spans="1:15">
      <c r="A22" s="35" t="s">
        <v>34</v>
      </c>
      <c r="B22" s="50" t="s">
        <v>4</v>
      </c>
      <c r="C22" s="210">
        <v>11877</v>
      </c>
      <c r="D22" s="94" t="s">
        <v>4</v>
      </c>
      <c r="E22" s="94" t="s">
        <v>4</v>
      </c>
      <c r="F22" s="121">
        <v>0</v>
      </c>
      <c r="G22" s="77">
        <f t="shared" si="0"/>
        <v>44779</v>
      </c>
      <c r="H22" s="78">
        <f t="shared" si="0"/>
        <v>55727</v>
      </c>
      <c r="I22" s="77">
        <f t="shared" si="0"/>
        <v>12107</v>
      </c>
      <c r="J22" s="96" t="s">
        <v>4</v>
      </c>
      <c r="K22" s="6" t="s">
        <v>4</v>
      </c>
      <c r="L22" s="178"/>
      <c r="M22" s="145">
        <v>44779</v>
      </c>
      <c r="N22" s="117">
        <v>55727</v>
      </c>
      <c r="O22" s="206">
        <v>12107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74304</v>
      </c>
      <c r="D24" s="109">
        <v>71224</v>
      </c>
      <c r="E24" s="81">
        <v>77444</v>
      </c>
      <c r="F24" s="213">
        <v>24838</v>
      </c>
      <c r="G24" s="149">
        <f>M24-F24</f>
        <v>11894</v>
      </c>
      <c r="H24" s="149">
        <f>N24-M24</f>
        <v>17049</v>
      </c>
      <c r="I24" s="135">
        <f>O24-N24</f>
        <v>23663</v>
      </c>
      <c r="J24" s="173">
        <f t="shared" ref="J24:J47" si="3">SUM(F24:I24)</f>
        <v>77444</v>
      </c>
      <c r="K24" s="103">
        <f>IF(E24=0,"x",(J24/E24*100))</f>
        <v>100</v>
      </c>
      <c r="L24" s="178"/>
      <c r="M24" s="144">
        <v>36732</v>
      </c>
      <c r="N24" s="215">
        <v>53781</v>
      </c>
      <c r="O24" s="216">
        <v>77444</v>
      </c>
    </row>
    <row r="25" spans="1:15">
      <c r="A25" s="35" t="s">
        <v>31</v>
      </c>
      <c r="B25" s="56" t="s">
        <v>4</v>
      </c>
      <c r="C25" s="205">
        <v>0</v>
      </c>
      <c r="D25" s="110">
        <v>0</v>
      </c>
      <c r="E25" s="82">
        <v>0</v>
      </c>
      <c r="F25" s="217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>
        <v>0</v>
      </c>
      <c r="N25" s="117">
        <v>0</v>
      </c>
      <c r="O25" s="219">
        <v>0</v>
      </c>
    </row>
    <row r="26" spans="1:15" ht="13.8" thickBot="1">
      <c r="A26" s="33" t="s">
        <v>30</v>
      </c>
      <c r="B26" s="57">
        <v>672</v>
      </c>
      <c r="C26" s="425">
        <v>8733</v>
      </c>
      <c r="D26" s="111">
        <v>8747</v>
      </c>
      <c r="E26" s="83">
        <v>8931</v>
      </c>
      <c r="F26" s="426">
        <v>2462</v>
      </c>
      <c r="G26" s="151">
        <f t="shared" si="4"/>
        <v>2095</v>
      </c>
      <c r="H26" s="151">
        <f t="shared" si="5"/>
        <v>2095</v>
      </c>
      <c r="I26" s="137">
        <f t="shared" si="5"/>
        <v>2279</v>
      </c>
      <c r="J26" s="175">
        <f t="shared" si="3"/>
        <v>8931</v>
      </c>
      <c r="K26" s="105">
        <f t="shared" ref="K26" si="6">IF(E26=0,"x",(J26/E26*100))</f>
        <v>100</v>
      </c>
      <c r="L26" s="178"/>
      <c r="M26" s="146">
        <v>4557</v>
      </c>
      <c r="N26" s="223">
        <v>6652</v>
      </c>
      <c r="O26" s="224">
        <v>8931</v>
      </c>
    </row>
    <row r="27" spans="1:15">
      <c r="A27" s="34" t="s">
        <v>6</v>
      </c>
      <c r="B27" s="55">
        <v>501</v>
      </c>
      <c r="C27" s="233">
        <v>5559</v>
      </c>
      <c r="D27" s="112">
        <v>5800</v>
      </c>
      <c r="E27" s="84">
        <v>5900</v>
      </c>
      <c r="F27" s="225">
        <v>1300</v>
      </c>
      <c r="G27" s="241">
        <f t="shared" si="4"/>
        <v>1756</v>
      </c>
      <c r="H27" s="152">
        <f t="shared" si="5"/>
        <v>954</v>
      </c>
      <c r="I27" s="176">
        <f t="shared" si="5"/>
        <v>1854</v>
      </c>
      <c r="J27" s="427">
        <f t="shared" si="3"/>
        <v>5864</v>
      </c>
      <c r="K27" s="108">
        <f t="shared" ref="K27:K47" si="7">IF(E27=0,"x",(J27/E27)*100)</f>
        <v>99.389830508474574</v>
      </c>
      <c r="L27" s="178"/>
      <c r="M27" s="147">
        <v>3056</v>
      </c>
      <c r="N27" s="227">
        <v>4010</v>
      </c>
      <c r="O27" s="228">
        <v>5864</v>
      </c>
    </row>
    <row r="28" spans="1:15">
      <c r="A28" s="35" t="s">
        <v>29</v>
      </c>
      <c r="B28" s="56">
        <v>502</v>
      </c>
      <c r="C28" s="205">
        <v>2278</v>
      </c>
      <c r="D28" s="113">
        <v>2950</v>
      </c>
      <c r="E28" s="85">
        <v>2800</v>
      </c>
      <c r="F28" s="229">
        <v>1054</v>
      </c>
      <c r="G28" s="153">
        <f t="shared" si="4"/>
        <v>504</v>
      </c>
      <c r="H28" s="153">
        <f t="shared" si="5"/>
        <v>322</v>
      </c>
      <c r="I28" s="78">
        <f t="shared" si="5"/>
        <v>921</v>
      </c>
      <c r="J28" s="174">
        <f t="shared" si="3"/>
        <v>2801</v>
      </c>
      <c r="K28" s="104">
        <f t="shared" si="7"/>
        <v>100.03571428571429</v>
      </c>
      <c r="L28" s="178"/>
      <c r="M28" s="145">
        <v>1558</v>
      </c>
      <c r="N28" s="117">
        <v>1880</v>
      </c>
      <c r="O28" s="219">
        <v>2801</v>
      </c>
    </row>
    <row r="29" spans="1:15">
      <c r="A29" s="35" t="s">
        <v>5</v>
      </c>
      <c r="B29" s="56">
        <v>504</v>
      </c>
      <c r="C29" s="205">
        <v>0</v>
      </c>
      <c r="D29" s="113">
        <v>0</v>
      </c>
      <c r="E29" s="85">
        <v>0</v>
      </c>
      <c r="F29" s="229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205">
        <v>825</v>
      </c>
      <c r="D30" s="113">
        <v>1200</v>
      </c>
      <c r="E30" s="85">
        <v>1240</v>
      </c>
      <c r="F30" s="229">
        <v>301</v>
      </c>
      <c r="G30" s="153">
        <f t="shared" si="4"/>
        <v>155</v>
      </c>
      <c r="H30" s="153">
        <f t="shared" si="5"/>
        <v>763</v>
      </c>
      <c r="I30" s="78">
        <f t="shared" si="5"/>
        <v>24</v>
      </c>
      <c r="J30" s="174">
        <f t="shared" si="3"/>
        <v>1243</v>
      </c>
      <c r="K30" s="104">
        <f t="shared" si="7"/>
        <v>100.24193548387098</v>
      </c>
      <c r="L30" s="178"/>
      <c r="M30" s="145">
        <v>456</v>
      </c>
      <c r="N30" s="117">
        <v>1219</v>
      </c>
      <c r="O30" s="219">
        <v>1243</v>
      </c>
    </row>
    <row r="31" spans="1:15">
      <c r="A31" s="35" t="s">
        <v>1</v>
      </c>
      <c r="B31" s="56">
        <v>518</v>
      </c>
      <c r="C31" s="205">
        <v>3935</v>
      </c>
      <c r="D31" s="113">
        <v>2850</v>
      </c>
      <c r="E31" s="85">
        <v>3100</v>
      </c>
      <c r="F31" s="229">
        <v>706</v>
      </c>
      <c r="G31" s="153">
        <f t="shared" si="4"/>
        <v>930</v>
      </c>
      <c r="H31" s="153">
        <f t="shared" si="5"/>
        <v>683</v>
      </c>
      <c r="I31" s="78">
        <f t="shared" si="5"/>
        <v>810</v>
      </c>
      <c r="J31" s="174">
        <f t="shared" si="3"/>
        <v>3129</v>
      </c>
      <c r="K31" s="104">
        <f t="shared" si="7"/>
        <v>100.93548387096773</v>
      </c>
      <c r="L31" s="178"/>
      <c r="M31" s="145">
        <v>1636</v>
      </c>
      <c r="N31" s="117">
        <v>2319</v>
      </c>
      <c r="O31" s="219">
        <v>3129</v>
      </c>
    </row>
    <row r="32" spans="1:15">
      <c r="A32" s="35" t="s">
        <v>28</v>
      </c>
      <c r="B32" s="56">
        <v>521</v>
      </c>
      <c r="C32" s="205">
        <v>48798</v>
      </c>
      <c r="D32" s="113">
        <v>46720</v>
      </c>
      <c r="E32" s="85">
        <v>50580</v>
      </c>
      <c r="F32" s="229">
        <v>11377</v>
      </c>
      <c r="G32" s="153">
        <f t="shared" si="4"/>
        <v>11820</v>
      </c>
      <c r="H32" s="153">
        <f t="shared" si="5"/>
        <v>11779</v>
      </c>
      <c r="I32" s="78">
        <f t="shared" si="5"/>
        <v>15603</v>
      </c>
      <c r="J32" s="174">
        <f t="shared" si="3"/>
        <v>50579</v>
      </c>
      <c r="K32" s="104">
        <f t="shared" si="7"/>
        <v>99.998022933965984</v>
      </c>
      <c r="L32" s="178"/>
      <c r="M32" s="145">
        <v>23197</v>
      </c>
      <c r="N32" s="117">
        <v>34976</v>
      </c>
      <c r="O32" s="219">
        <v>50579</v>
      </c>
    </row>
    <row r="33" spans="1:15">
      <c r="A33" s="35" t="s">
        <v>27</v>
      </c>
      <c r="B33" s="56" t="s">
        <v>26</v>
      </c>
      <c r="C33" s="205">
        <v>17767</v>
      </c>
      <c r="D33" s="113">
        <v>16150</v>
      </c>
      <c r="E33" s="85">
        <v>18660</v>
      </c>
      <c r="F33" s="229">
        <v>3950</v>
      </c>
      <c r="G33" s="153">
        <f t="shared" si="4"/>
        <v>4431</v>
      </c>
      <c r="H33" s="153">
        <f t="shared" si="5"/>
        <v>4591</v>
      </c>
      <c r="I33" s="78">
        <f t="shared" si="5"/>
        <v>5689</v>
      </c>
      <c r="J33" s="174">
        <f t="shared" si="3"/>
        <v>18661</v>
      </c>
      <c r="K33" s="104">
        <f t="shared" si="7"/>
        <v>100.00535905680601</v>
      </c>
      <c r="L33" s="178"/>
      <c r="M33" s="145">
        <v>8381</v>
      </c>
      <c r="N33" s="117">
        <v>12972</v>
      </c>
      <c r="O33" s="219">
        <v>18661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229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205">
        <v>243</v>
      </c>
      <c r="D35" s="113">
        <v>247</v>
      </c>
      <c r="E35" s="85">
        <v>358</v>
      </c>
      <c r="F35" s="229">
        <v>79</v>
      </c>
      <c r="G35" s="153">
        <f t="shared" si="4"/>
        <v>83</v>
      </c>
      <c r="H35" s="153">
        <f t="shared" si="5"/>
        <v>97</v>
      </c>
      <c r="I35" s="78">
        <f t="shared" si="5"/>
        <v>99</v>
      </c>
      <c r="J35" s="174">
        <f t="shared" si="3"/>
        <v>358</v>
      </c>
      <c r="K35" s="104">
        <f t="shared" si="7"/>
        <v>100</v>
      </c>
      <c r="L35" s="178"/>
      <c r="M35" s="145">
        <v>162</v>
      </c>
      <c r="N35" s="117">
        <v>259</v>
      </c>
      <c r="O35" s="219">
        <v>358</v>
      </c>
    </row>
    <row r="36" spans="1:15" ht="13.8" thickBot="1">
      <c r="A36" s="32" t="s">
        <v>24</v>
      </c>
      <c r="B36" s="58" t="s">
        <v>23</v>
      </c>
      <c r="C36" s="207">
        <v>645</v>
      </c>
      <c r="D36" s="114">
        <v>1210</v>
      </c>
      <c r="E36" s="86">
        <v>3200</v>
      </c>
      <c r="F36" s="230">
        <v>444</v>
      </c>
      <c r="G36" s="153">
        <f t="shared" si="4"/>
        <v>1476</v>
      </c>
      <c r="H36" s="153">
        <f t="shared" si="5"/>
        <v>437</v>
      </c>
      <c r="I36" s="78">
        <f t="shared" si="5"/>
        <v>841</v>
      </c>
      <c r="J36" s="175">
        <f t="shared" si="3"/>
        <v>3198</v>
      </c>
      <c r="K36" s="105">
        <f t="shared" si="7"/>
        <v>99.9375</v>
      </c>
      <c r="L36" s="178"/>
      <c r="M36" s="126">
        <v>1920</v>
      </c>
      <c r="N36" s="119">
        <v>2357</v>
      </c>
      <c r="O36" s="231">
        <v>3198</v>
      </c>
    </row>
    <row r="37" spans="1:15" ht="13.8" thickBot="1">
      <c r="A37" s="36" t="s">
        <v>22</v>
      </c>
      <c r="B37" s="60"/>
      <c r="C37" s="52">
        <f t="shared" ref="C37:I37" si="8">SUM(C27:C36)</f>
        <v>80050</v>
      </c>
      <c r="D37" s="52">
        <f t="shared" si="8"/>
        <v>77127</v>
      </c>
      <c r="E37" s="61">
        <f t="shared" si="8"/>
        <v>85838</v>
      </c>
      <c r="F37" s="21">
        <f t="shared" si="8"/>
        <v>19211</v>
      </c>
      <c r="G37" s="52">
        <f t="shared" si="8"/>
        <v>21155</v>
      </c>
      <c r="H37" s="52">
        <f t="shared" si="8"/>
        <v>19626</v>
      </c>
      <c r="I37" s="21">
        <f t="shared" si="8"/>
        <v>25841</v>
      </c>
      <c r="J37" s="62">
        <f t="shared" si="3"/>
        <v>85833</v>
      </c>
      <c r="K37" s="106">
        <f t="shared" si="7"/>
        <v>99.994175073976564</v>
      </c>
      <c r="L37" s="178"/>
      <c r="M37" s="21">
        <f>SUM(M27:M36)</f>
        <v>40366</v>
      </c>
      <c r="N37" s="23">
        <f>SUM(N27:N36)</f>
        <v>59992</v>
      </c>
      <c r="O37" s="21">
        <f>SUM(O27:O36)</f>
        <v>85833</v>
      </c>
    </row>
    <row r="38" spans="1:15">
      <c r="A38" s="34" t="s">
        <v>21</v>
      </c>
      <c r="B38" s="55">
        <v>601</v>
      </c>
      <c r="C38" s="233">
        <v>0</v>
      </c>
      <c r="D38" s="112">
        <v>0</v>
      </c>
      <c r="E38" s="84">
        <v>0</v>
      </c>
      <c r="F38" s="234">
        <v>0</v>
      </c>
      <c r="G38" s="153">
        <f t="shared" si="4"/>
        <v>0</v>
      </c>
      <c r="H38" s="153">
        <f t="shared" si="5"/>
        <v>0</v>
      </c>
      <c r="I38" s="78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205">
        <v>4733</v>
      </c>
      <c r="D39" s="113">
        <v>4700</v>
      </c>
      <c r="E39" s="85">
        <v>4894</v>
      </c>
      <c r="F39" s="229">
        <v>1343</v>
      </c>
      <c r="G39" s="153">
        <f t="shared" si="4"/>
        <v>1307</v>
      </c>
      <c r="H39" s="153">
        <f t="shared" si="5"/>
        <v>974</v>
      </c>
      <c r="I39" s="78">
        <f t="shared" si="5"/>
        <v>1293</v>
      </c>
      <c r="J39" s="174">
        <f t="shared" si="3"/>
        <v>4917</v>
      </c>
      <c r="K39" s="104">
        <f t="shared" si="7"/>
        <v>100.4699632202697</v>
      </c>
      <c r="L39" s="178"/>
      <c r="M39" s="145">
        <v>2650</v>
      </c>
      <c r="N39" s="117">
        <v>3624</v>
      </c>
      <c r="O39" s="219">
        <v>4917</v>
      </c>
    </row>
    <row r="40" spans="1:15">
      <c r="A40" s="35" t="s">
        <v>19</v>
      </c>
      <c r="B40" s="56">
        <v>604</v>
      </c>
      <c r="C40" s="205">
        <v>0</v>
      </c>
      <c r="D40" s="113">
        <v>0</v>
      </c>
      <c r="E40" s="85">
        <v>0</v>
      </c>
      <c r="F40" s="229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205">
        <v>74304</v>
      </c>
      <c r="D41" s="113">
        <v>71224</v>
      </c>
      <c r="E41" s="85">
        <v>77444</v>
      </c>
      <c r="F41" s="229">
        <v>17458</v>
      </c>
      <c r="G41" s="153">
        <f t="shared" si="4"/>
        <v>19274</v>
      </c>
      <c r="H41" s="153">
        <f t="shared" si="5"/>
        <v>17049</v>
      </c>
      <c r="I41" s="78">
        <f t="shared" si="5"/>
        <v>23663</v>
      </c>
      <c r="J41" s="174">
        <f t="shared" si="3"/>
        <v>77444</v>
      </c>
      <c r="K41" s="104">
        <f t="shared" si="7"/>
        <v>100</v>
      </c>
      <c r="L41" s="178"/>
      <c r="M41" s="145">
        <v>36732</v>
      </c>
      <c r="N41" s="117">
        <v>53781</v>
      </c>
      <c r="O41" s="219">
        <v>77444</v>
      </c>
    </row>
    <row r="42" spans="1:15" ht="13.8" thickBot="1">
      <c r="A42" s="32" t="s">
        <v>7</v>
      </c>
      <c r="B42" s="58" t="s">
        <v>16</v>
      </c>
      <c r="C42" s="207">
        <v>1046</v>
      </c>
      <c r="D42" s="114">
        <v>1203</v>
      </c>
      <c r="E42" s="86">
        <v>3500</v>
      </c>
      <c r="F42" s="230">
        <v>421</v>
      </c>
      <c r="G42" s="154">
        <f t="shared" si="4"/>
        <v>526</v>
      </c>
      <c r="H42" s="154">
        <f t="shared" si="5"/>
        <v>1239</v>
      </c>
      <c r="I42" s="177">
        <f t="shared" si="5"/>
        <v>1309</v>
      </c>
      <c r="J42" s="175">
        <f t="shared" si="3"/>
        <v>3495</v>
      </c>
      <c r="K42" s="105">
        <f t="shared" si="7"/>
        <v>99.857142857142861</v>
      </c>
      <c r="L42" s="178"/>
      <c r="M42" s="126">
        <v>947</v>
      </c>
      <c r="N42" s="119">
        <v>2186</v>
      </c>
      <c r="O42" s="231">
        <v>3495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80083</v>
      </c>
      <c r="D43" s="61">
        <f t="shared" si="9"/>
        <v>77127</v>
      </c>
      <c r="E43" s="61">
        <f t="shared" si="9"/>
        <v>85838</v>
      </c>
      <c r="F43" s="8">
        <f t="shared" si="9"/>
        <v>19222</v>
      </c>
      <c r="G43" s="242">
        <f t="shared" si="9"/>
        <v>21107</v>
      </c>
      <c r="H43" s="246">
        <f t="shared" si="9"/>
        <v>19262</v>
      </c>
      <c r="I43" s="377">
        <f t="shared" si="9"/>
        <v>26265</v>
      </c>
      <c r="J43" s="61">
        <f t="shared" si="3"/>
        <v>85856</v>
      </c>
      <c r="K43" s="108">
        <f t="shared" si="7"/>
        <v>100.02096973368437</v>
      </c>
      <c r="L43" s="178"/>
      <c r="M43" s="21">
        <f>SUM(M38:M42)</f>
        <v>40329</v>
      </c>
      <c r="N43" s="23">
        <f>SUM(N38:N42)</f>
        <v>59591</v>
      </c>
      <c r="O43" s="21">
        <f>SUM(O38:O42)</f>
        <v>85856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5779</v>
      </c>
      <c r="D45" s="61">
        <f t="shared" si="10"/>
        <v>5903</v>
      </c>
      <c r="E45" s="61">
        <f t="shared" si="10"/>
        <v>8394</v>
      </c>
      <c r="F45" s="8">
        <f t="shared" si="10"/>
        <v>1764</v>
      </c>
      <c r="G45" s="62">
        <f t="shared" si="10"/>
        <v>1833</v>
      </c>
      <c r="H45" s="8">
        <f t="shared" si="10"/>
        <v>2213</v>
      </c>
      <c r="I45" s="62">
        <f t="shared" si="10"/>
        <v>2602</v>
      </c>
      <c r="J45" s="67">
        <f t="shared" si="3"/>
        <v>8412</v>
      </c>
      <c r="K45" s="103">
        <f t="shared" si="7"/>
        <v>100.21443888491778</v>
      </c>
      <c r="L45" s="178"/>
      <c r="M45" s="8">
        <f>M43-M41</f>
        <v>3597</v>
      </c>
      <c r="N45" s="128">
        <f>N43-N41</f>
        <v>5810</v>
      </c>
      <c r="O45" s="8">
        <f>O43-O41</f>
        <v>8412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33</v>
      </c>
      <c r="D46" s="61">
        <f t="shared" si="11"/>
        <v>0</v>
      </c>
      <c r="E46" s="61">
        <f t="shared" si="11"/>
        <v>0</v>
      </c>
      <c r="F46" s="8">
        <f t="shared" si="11"/>
        <v>11</v>
      </c>
      <c r="G46" s="415">
        <f t="shared" si="11"/>
        <v>-48</v>
      </c>
      <c r="H46" s="385">
        <f t="shared" si="11"/>
        <v>-364</v>
      </c>
      <c r="I46" s="62">
        <f t="shared" si="11"/>
        <v>424</v>
      </c>
      <c r="J46" s="386">
        <f t="shared" si="3"/>
        <v>23</v>
      </c>
      <c r="K46" s="103" t="str">
        <f t="shared" si="7"/>
        <v>x</v>
      </c>
      <c r="L46" s="178"/>
      <c r="M46" s="385">
        <f>M43-M37</f>
        <v>-37</v>
      </c>
      <c r="N46" s="387">
        <f>N43-N37</f>
        <v>-401</v>
      </c>
      <c r="O46" s="8">
        <f>O43-O37</f>
        <v>23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-74271</v>
      </c>
      <c r="D47" s="61">
        <f t="shared" si="12"/>
        <v>-71224</v>
      </c>
      <c r="E47" s="61">
        <f t="shared" si="12"/>
        <v>-77444</v>
      </c>
      <c r="F47" s="8">
        <f t="shared" si="12"/>
        <v>-17447</v>
      </c>
      <c r="G47" s="62">
        <f t="shared" si="12"/>
        <v>-19322</v>
      </c>
      <c r="H47" s="8">
        <f t="shared" si="12"/>
        <v>-17413</v>
      </c>
      <c r="I47" s="62">
        <f t="shared" si="12"/>
        <v>-23239</v>
      </c>
      <c r="J47" s="61">
        <f t="shared" si="3"/>
        <v>-77421</v>
      </c>
      <c r="K47" s="103">
        <f t="shared" si="7"/>
        <v>99.970301120809879</v>
      </c>
      <c r="L47" s="178"/>
      <c r="M47" s="8">
        <f>M46-M41</f>
        <v>-36769</v>
      </c>
      <c r="N47" s="128">
        <f>N46-N41</f>
        <v>-54182</v>
      </c>
      <c r="O47" s="8">
        <f>O46-O41</f>
        <v>-77421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7" spans="1:10">
      <c r="A57" s="26" t="s">
        <v>132</v>
      </c>
    </row>
    <row r="59" spans="1:10">
      <c r="A59" s="26" t="s">
        <v>133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1DF0F2-733D-498F-BEFC-62FE41129CE6}">
  <dimension ref="A1:O57"/>
  <sheetViews>
    <sheetView workbookViewId="0">
      <selection activeCell="Q1" sqref="Q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5">
      <c r="O1" s="17"/>
    </row>
    <row r="2" spans="1:15" ht="17.399999999999999">
      <c r="A2" s="27" t="s">
        <v>70</v>
      </c>
      <c r="F2" s="14"/>
      <c r="G2" s="14"/>
    </row>
    <row r="3" spans="1:15" ht="17.399999999999999">
      <c r="A3" s="28"/>
      <c r="F3" s="14"/>
      <c r="G3" s="14"/>
    </row>
    <row r="4" spans="1:15">
      <c r="A4" s="29"/>
      <c r="F4" s="14"/>
      <c r="G4" s="14"/>
    </row>
    <row r="5" spans="1:15" ht="13.8" thickBot="1">
      <c r="F5" s="14"/>
      <c r="G5" s="14"/>
    </row>
    <row r="6" spans="1:15" ht="18" thickBot="1">
      <c r="A6" s="30" t="s">
        <v>60</v>
      </c>
      <c r="B6" s="15"/>
      <c r="C6" s="184" t="s">
        <v>134</v>
      </c>
      <c r="D6" s="185"/>
      <c r="E6" s="185"/>
      <c r="F6" s="185"/>
      <c r="G6" s="185"/>
      <c r="H6" s="185"/>
      <c r="I6" s="185"/>
      <c r="J6" s="185"/>
      <c r="K6" s="185"/>
      <c r="L6" s="185"/>
      <c r="M6" s="185"/>
      <c r="N6" s="185"/>
      <c r="O6" s="186"/>
    </row>
    <row r="7" spans="1:15" ht="13.8" thickBot="1">
      <c r="A7" s="29" t="s">
        <v>59</v>
      </c>
      <c r="F7" s="14"/>
      <c r="G7" s="14"/>
    </row>
    <row r="8" spans="1:15" ht="13.8" thickBot="1">
      <c r="A8" s="138" t="s">
        <v>52</v>
      </c>
      <c r="B8" s="139" t="s">
        <v>77</v>
      </c>
      <c r="C8" s="70" t="s">
        <v>3</v>
      </c>
      <c r="D8" s="89" t="s">
        <v>58</v>
      </c>
      <c r="E8" s="90" t="s">
        <v>57</v>
      </c>
      <c r="F8" s="181" t="s">
        <v>56</v>
      </c>
      <c r="G8" s="187"/>
      <c r="H8" s="187"/>
      <c r="I8" s="188"/>
      <c r="J8" s="13" t="s">
        <v>69</v>
      </c>
      <c r="K8" s="12" t="s">
        <v>55</v>
      </c>
      <c r="L8" s="18"/>
      <c r="M8" s="139" t="s">
        <v>53</v>
      </c>
      <c r="N8" s="139" t="s">
        <v>54</v>
      </c>
      <c r="O8" s="139" t="s">
        <v>53</v>
      </c>
    </row>
    <row r="9" spans="1:15" ht="13.8" thickBot="1">
      <c r="A9" s="31"/>
      <c r="B9" s="140"/>
      <c r="C9" s="71" t="s">
        <v>68</v>
      </c>
      <c r="D9" s="91">
        <v>2025</v>
      </c>
      <c r="E9" s="92">
        <v>2025</v>
      </c>
      <c r="F9" s="11" t="s">
        <v>51</v>
      </c>
      <c r="G9" s="189" t="s">
        <v>50</v>
      </c>
      <c r="H9" s="189" t="s">
        <v>49</v>
      </c>
      <c r="I9" s="190" t="s">
        <v>48</v>
      </c>
      <c r="J9" s="10" t="s">
        <v>8</v>
      </c>
      <c r="K9" s="9" t="s">
        <v>47</v>
      </c>
      <c r="L9" s="18"/>
      <c r="M9" s="191" t="s">
        <v>64</v>
      </c>
      <c r="N9" s="140" t="s">
        <v>65</v>
      </c>
      <c r="O9" s="140" t="s">
        <v>46</v>
      </c>
    </row>
    <row r="10" spans="1:15">
      <c r="A10" s="32" t="s">
        <v>45</v>
      </c>
      <c r="B10" s="192"/>
      <c r="C10" s="412">
        <v>30</v>
      </c>
      <c r="D10" s="93">
        <v>28</v>
      </c>
      <c r="E10" s="87">
        <v>30</v>
      </c>
      <c r="F10" s="129">
        <v>30</v>
      </c>
      <c r="G10" s="194">
        <f t="shared" ref="G10:I22" si="0">M10</f>
        <v>30</v>
      </c>
      <c r="H10" s="195">
        <f t="shared" si="0"/>
        <v>30</v>
      </c>
      <c r="I10" s="196">
        <f>O10</f>
        <v>30</v>
      </c>
      <c r="J10" s="98" t="s">
        <v>4</v>
      </c>
      <c r="K10" s="102" t="s">
        <v>4</v>
      </c>
      <c r="L10" s="414"/>
      <c r="M10" s="197">
        <v>30</v>
      </c>
      <c r="N10" s="198">
        <v>30</v>
      </c>
      <c r="O10" s="171">
        <v>30</v>
      </c>
    </row>
    <row r="11" spans="1:15" ht="13.8" thickBot="1">
      <c r="A11" s="33" t="s">
        <v>44</v>
      </c>
      <c r="B11" s="199"/>
      <c r="C11" s="413">
        <v>24.536100000000001</v>
      </c>
      <c r="D11" s="141">
        <v>23.18</v>
      </c>
      <c r="E11" s="88">
        <v>24.503799999999998</v>
      </c>
      <c r="F11" s="130">
        <v>24.59</v>
      </c>
      <c r="G11" s="201">
        <f t="shared" si="0"/>
        <v>21.51</v>
      </c>
      <c r="H11" s="202">
        <f t="shared" si="0"/>
        <v>24.1221</v>
      </c>
      <c r="I11" s="201">
        <f>O11</f>
        <v>24.503799999999998</v>
      </c>
      <c r="J11" s="99"/>
      <c r="K11" s="59" t="s">
        <v>4</v>
      </c>
      <c r="L11" s="414"/>
      <c r="M11" s="203">
        <v>21.51</v>
      </c>
      <c r="N11" s="204">
        <v>24.1221</v>
      </c>
      <c r="O11" s="172">
        <v>24.503799999999998</v>
      </c>
    </row>
    <row r="12" spans="1:15">
      <c r="A12" s="34" t="s">
        <v>62</v>
      </c>
      <c r="B12" s="50"/>
      <c r="C12" s="117">
        <v>8212</v>
      </c>
      <c r="D12" s="93" t="s">
        <v>4</v>
      </c>
      <c r="E12" s="93" t="s">
        <v>4</v>
      </c>
      <c r="F12" s="123">
        <v>8245</v>
      </c>
      <c r="G12" s="77">
        <f t="shared" si="0"/>
        <v>8663</v>
      </c>
      <c r="H12" s="78">
        <f t="shared" si="0"/>
        <v>9173</v>
      </c>
      <c r="I12" s="77">
        <f>O12</f>
        <v>9723</v>
      </c>
      <c r="J12" s="96" t="s">
        <v>4</v>
      </c>
      <c r="K12" s="6" t="s">
        <v>4</v>
      </c>
      <c r="L12" s="178"/>
      <c r="M12" s="144">
        <v>8663</v>
      </c>
      <c r="N12" s="117">
        <v>9173</v>
      </c>
      <c r="O12" s="206">
        <v>9723</v>
      </c>
    </row>
    <row r="13" spans="1:15">
      <c r="A13" s="35" t="s">
        <v>63</v>
      </c>
      <c r="B13" s="50"/>
      <c r="C13" s="117">
        <v>7016</v>
      </c>
      <c r="D13" s="94" t="s">
        <v>4</v>
      </c>
      <c r="E13" s="94" t="s">
        <v>4</v>
      </c>
      <c r="F13" s="121">
        <v>7111</v>
      </c>
      <c r="G13" s="77">
        <f t="shared" si="0"/>
        <v>7178</v>
      </c>
      <c r="H13" s="78">
        <f t="shared" si="0"/>
        <v>7381</v>
      </c>
      <c r="I13" s="77">
        <f t="shared" si="0"/>
        <v>7548</v>
      </c>
      <c r="J13" s="96" t="s">
        <v>4</v>
      </c>
      <c r="K13" s="6" t="s">
        <v>4</v>
      </c>
      <c r="L13" s="178"/>
      <c r="M13" s="145">
        <v>7178</v>
      </c>
      <c r="N13" s="117">
        <v>7381</v>
      </c>
      <c r="O13" s="206">
        <v>7548</v>
      </c>
    </row>
    <row r="14" spans="1:15">
      <c r="A14" s="35" t="s">
        <v>43</v>
      </c>
      <c r="B14" s="50" t="s">
        <v>42</v>
      </c>
      <c r="C14" s="117">
        <v>50</v>
      </c>
      <c r="D14" s="94" t="s">
        <v>4</v>
      </c>
      <c r="E14" s="94" t="s">
        <v>4</v>
      </c>
      <c r="F14" s="121">
        <v>64</v>
      </c>
      <c r="G14" s="77">
        <f t="shared" si="0"/>
        <v>8</v>
      </c>
      <c r="H14" s="78">
        <f t="shared" si="0"/>
        <v>82</v>
      </c>
      <c r="I14" s="77">
        <f t="shared" si="0"/>
        <v>64</v>
      </c>
      <c r="J14" s="96" t="s">
        <v>4</v>
      </c>
      <c r="K14" s="6" t="s">
        <v>4</v>
      </c>
      <c r="L14" s="178"/>
      <c r="M14" s="145">
        <v>8</v>
      </c>
      <c r="N14" s="117">
        <v>82</v>
      </c>
      <c r="O14" s="206">
        <v>64</v>
      </c>
    </row>
    <row r="15" spans="1:15">
      <c r="A15" s="35" t="s">
        <v>41</v>
      </c>
      <c r="B15" s="50" t="s">
        <v>4</v>
      </c>
      <c r="C15" s="117">
        <v>644</v>
      </c>
      <c r="D15" s="94" t="s">
        <v>4</v>
      </c>
      <c r="E15" s="94" t="s">
        <v>4</v>
      </c>
      <c r="F15" s="121">
        <v>6029</v>
      </c>
      <c r="G15" s="77">
        <f t="shared" si="0"/>
        <v>9918</v>
      </c>
      <c r="H15" s="78">
        <f t="shared" si="0"/>
        <v>13702</v>
      </c>
      <c r="I15" s="77">
        <f t="shared" si="0"/>
        <v>1529</v>
      </c>
      <c r="J15" s="96" t="s">
        <v>4</v>
      </c>
      <c r="K15" s="6" t="s">
        <v>4</v>
      </c>
      <c r="L15" s="178"/>
      <c r="M15" s="145">
        <v>9918</v>
      </c>
      <c r="N15" s="117">
        <v>13702</v>
      </c>
      <c r="O15" s="206">
        <v>1529</v>
      </c>
    </row>
    <row r="16" spans="1:15" ht="13.8" thickBot="1">
      <c r="A16" s="32" t="s">
        <v>40</v>
      </c>
      <c r="B16" s="51" t="s">
        <v>39</v>
      </c>
      <c r="C16" s="118">
        <v>3006</v>
      </c>
      <c r="D16" s="95" t="s">
        <v>4</v>
      </c>
      <c r="E16" s="95" t="s">
        <v>4</v>
      </c>
      <c r="F16" s="131">
        <v>4476</v>
      </c>
      <c r="G16" s="77">
        <f t="shared" si="0"/>
        <v>2789</v>
      </c>
      <c r="H16" s="78">
        <f t="shared" si="0"/>
        <v>1327</v>
      </c>
      <c r="I16" s="77">
        <f t="shared" si="0"/>
        <v>2233</v>
      </c>
      <c r="J16" s="100" t="s">
        <v>4</v>
      </c>
      <c r="K16" s="7" t="s">
        <v>4</v>
      </c>
      <c r="L16" s="178"/>
      <c r="M16" s="146">
        <v>2789</v>
      </c>
      <c r="N16" s="118">
        <v>1327</v>
      </c>
      <c r="O16" s="208">
        <v>2233</v>
      </c>
    </row>
    <row r="17" spans="1:15" ht="13.8" thickBot="1">
      <c r="A17" s="36" t="s">
        <v>38</v>
      </c>
      <c r="B17" s="25"/>
      <c r="C17" s="52">
        <f>C12-C13+C14+C15+C16</f>
        <v>4896</v>
      </c>
      <c r="D17" s="52" t="s">
        <v>4</v>
      </c>
      <c r="E17" s="52" t="s">
        <v>4</v>
      </c>
      <c r="F17" s="21">
        <f>F12-F13+F14+F15+F16</f>
        <v>11703</v>
      </c>
      <c r="G17" s="21">
        <f>G12-G13+G14+G15+G16</f>
        <v>14200</v>
      </c>
      <c r="H17" s="21">
        <f>H12-H13+H14+H15+H16</f>
        <v>16903</v>
      </c>
      <c r="I17" s="21">
        <f>I12-I13+I14+I15+I16</f>
        <v>6001</v>
      </c>
      <c r="J17" s="61" t="s">
        <v>4</v>
      </c>
      <c r="K17" s="8" t="s">
        <v>4</v>
      </c>
      <c r="L17" s="178"/>
      <c r="M17" s="125">
        <f>M12-M13+M14+M15+M16</f>
        <v>14200</v>
      </c>
      <c r="N17" s="125">
        <f t="shared" ref="N17:O17" si="1">N12-N13+N14+N15+N16</f>
        <v>16903</v>
      </c>
      <c r="O17" s="125">
        <f t="shared" si="1"/>
        <v>6001</v>
      </c>
    </row>
    <row r="18" spans="1:15">
      <c r="A18" s="32" t="s">
        <v>66</v>
      </c>
      <c r="B18" s="53" t="s">
        <v>67</v>
      </c>
      <c r="C18" s="118">
        <v>1075</v>
      </c>
      <c r="D18" s="93" t="s">
        <v>4</v>
      </c>
      <c r="E18" s="93" t="s">
        <v>4</v>
      </c>
      <c r="F18" s="131">
        <v>1012</v>
      </c>
      <c r="G18" s="77">
        <f t="shared" si="0"/>
        <v>1364</v>
      </c>
      <c r="H18" s="78">
        <f t="shared" si="0"/>
        <v>1671</v>
      </c>
      <c r="I18" s="77">
        <f t="shared" si="0"/>
        <v>2054</v>
      </c>
      <c r="J18" s="100" t="s">
        <v>4</v>
      </c>
      <c r="K18" s="7" t="s">
        <v>4</v>
      </c>
      <c r="L18" s="178"/>
      <c r="M18" s="147">
        <v>1364</v>
      </c>
      <c r="N18" s="118">
        <v>1671</v>
      </c>
      <c r="O18" s="208">
        <v>2054</v>
      </c>
    </row>
    <row r="19" spans="1:15">
      <c r="A19" s="35" t="s">
        <v>37</v>
      </c>
      <c r="B19" s="50" t="s">
        <v>36</v>
      </c>
      <c r="C19" s="117">
        <v>1002</v>
      </c>
      <c r="D19" s="94" t="s">
        <v>4</v>
      </c>
      <c r="E19" s="94" t="s">
        <v>4</v>
      </c>
      <c r="F19" s="121">
        <v>566</v>
      </c>
      <c r="G19" s="77">
        <f t="shared" si="0"/>
        <v>233</v>
      </c>
      <c r="H19" s="78">
        <f t="shared" si="0"/>
        <v>301</v>
      </c>
      <c r="I19" s="77">
        <f t="shared" si="0"/>
        <v>658</v>
      </c>
      <c r="J19" s="96" t="s">
        <v>4</v>
      </c>
      <c r="K19" s="6" t="s">
        <v>4</v>
      </c>
      <c r="L19" s="178"/>
      <c r="M19" s="145">
        <v>233</v>
      </c>
      <c r="N19" s="117">
        <v>301</v>
      </c>
      <c r="O19" s="206">
        <v>658</v>
      </c>
    </row>
    <row r="20" spans="1:15">
      <c r="A20" s="35" t="s">
        <v>35</v>
      </c>
      <c r="B20" s="50" t="s">
        <v>4</v>
      </c>
      <c r="C20" s="117">
        <v>403</v>
      </c>
      <c r="D20" s="94" t="s">
        <v>4</v>
      </c>
      <c r="E20" s="94" t="s">
        <v>4</v>
      </c>
      <c r="F20" s="121">
        <v>945</v>
      </c>
      <c r="G20" s="77">
        <f t="shared" si="0"/>
        <v>945</v>
      </c>
      <c r="H20" s="78">
        <f t="shared" si="0"/>
        <v>843</v>
      </c>
      <c r="I20" s="77">
        <f t="shared" si="0"/>
        <v>920</v>
      </c>
      <c r="J20" s="96" t="s">
        <v>4</v>
      </c>
      <c r="K20" s="6" t="s">
        <v>4</v>
      </c>
      <c r="L20" s="178"/>
      <c r="M20" s="145">
        <v>945</v>
      </c>
      <c r="N20" s="117">
        <v>843</v>
      </c>
      <c r="O20" s="206">
        <v>920</v>
      </c>
    </row>
    <row r="21" spans="1:15">
      <c r="A21" s="35" t="s">
        <v>34</v>
      </c>
      <c r="B21" s="50" t="s">
        <v>4</v>
      </c>
      <c r="C21" s="117">
        <v>2416</v>
      </c>
      <c r="D21" s="94" t="s">
        <v>4</v>
      </c>
      <c r="E21" s="94" t="s">
        <v>4</v>
      </c>
      <c r="F21" s="121">
        <v>9222</v>
      </c>
      <c r="G21" s="77">
        <f t="shared" si="0"/>
        <v>11668</v>
      </c>
      <c r="H21" s="78">
        <f t="shared" si="0"/>
        <v>14134</v>
      </c>
      <c r="I21" s="77">
        <f t="shared" si="0"/>
        <v>2369</v>
      </c>
      <c r="J21" s="96" t="s">
        <v>4</v>
      </c>
      <c r="K21" s="6" t="s">
        <v>4</v>
      </c>
      <c r="L21" s="178"/>
      <c r="M21" s="145">
        <v>11668</v>
      </c>
      <c r="N21" s="117">
        <v>14134</v>
      </c>
      <c r="O21" s="206">
        <v>2369</v>
      </c>
    </row>
    <row r="22" spans="1:15" ht="13.8" thickBot="1">
      <c r="A22" s="33" t="s">
        <v>33</v>
      </c>
      <c r="B22" s="54" t="s">
        <v>4</v>
      </c>
      <c r="C22" s="119">
        <v>0</v>
      </c>
      <c r="D22" s="95" t="s">
        <v>4</v>
      </c>
      <c r="E22" s="95" t="s">
        <v>4</v>
      </c>
      <c r="F22" s="124">
        <v>0</v>
      </c>
      <c r="G22" s="80">
        <f t="shared" si="0"/>
        <v>0</v>
      </c>
      <c r="H22" s="79">
        <f t="shared" si="0"/>
        <v>0</v>
      </c>
      <c r="I22" s="80">
        <f t="shared" si="0"/>
        <v>0</v>
      </c>
      <c r="J22" s="101" t="s">
        <v>4</v>
      </c>
      <c r="K22" s="5" t="s">
        <v>4</v>
      </c>
      <c r="L22" s="178"/>
      <c r="M22" s="126">
        <v>0</v>
      </c>
      <c r="N22" s="119">
        <v>0</v>
      </c>
      <c r="O22" s="211">
        <v>0</v>
      </c>
    </row>
    <row r="23" spans="1:15">
      <c r="A23" s="37" t="s">
        <v>32</v>
      </c>
      <c r="B23" s="55" t="s">
        <v>4</v>
      </c>
      <c r="C23" s="120">
        <v>17947</v>
      </c>
      <c r="D23" s="109">
        <v>16181</v>
      </c>
      <c r="E23" s="81">
        <v>17560</v>
      </c>
      <c r="F23" s="109">
        <v>4239</v>
      </c>
      <c r="G23" s="149">
        <f>M23-F23</f>
        <v>5169</v>
      </c>
      <c r="H23" s="149">
        <f>N23-M23</f>
        <v>4585</v>
      </c>
      <c r="I23" s="135">
        <f>O23-N23</f>
        <v>5568</v>
      </c>
      <c r="J23" s="173">
        <f t="shared" ref="J23:J46" si="2">SUM(F23:I23)</f>
        <v>19561</v>
      </c>
      <c r="K23" s="103">
        <f>IF(E23=0,"x",(J23/E23*100))</f>
        <v>111.39521640091117</v>
      </c>
      <c r="L23" s="178"/>
      <c r="M23" s="144">
        <v>9408</v>
      </c>
      <c r="N23" s="215">
        <v>13993</v>
      </c>
      <c r="O23" s="216">
        <v>19561</v>
      </c>
    </row>
    <row r="24" spans="1:15">
      <c r="A24" s="35" t="s">
        <v>31</v>
      </c>
      <c r="B24" s="56" t="s">
        <v>4</v>
      </c>
      <c r="C24" s="121">
        <v>0</v>
      </c>
      <c r="D24" s="110">
        <v>0</v>
      </c>
      <c r="E24" s="82">
        <v>0</v>
      </c>
      <c r="F24" s="110">
        <v>0</v>
      </c>
      <c r="G24" s="150">
        <f t="shared" ref="G24:G41" si="3">M24-F24</f>
        <v>0</v>
      </c>
      <c r="H24" s="150">
        <f t="shared" ref="H24:I41" si="4">N24-M24</f>
        <v>0</v>
      </c>
      <c r="I24" s="136">
        <f t="shared" si="4"/>
        <v>0</v>
      </c>
      <c r="J24" s="174">
        <f t="shared" si="2"/>
        <v>0</v>
      </c>
      <c r="K24" s="104" t="str">
        <f>IF(E24=0,"x",(J24/E24)*100)</f>
        <v>x</v>
      </c>
      <c r="L24" s="178"/>
      <c r="M24" s="145">
        <v>0</v>
      </c>
      <c r="N24" s="117">
        <v>0</v>
      </c>
      <c r="O24" s="219">
        <v>0</v>
      </c>
    </row>
    <row r="25" spans="1:15" ht="13.8" thickBot="1">
      <c r="A25" s="33" t="s">
        <v>30</v>
      </c>
      <c r="B25" s="57">
        <v>672</v>
      </c>
      <c r="C25" s="122">
        <v>1943</v>
      </c>
      <c r="D25" s="111">
        <v>2181</v>
      </c>
      <c r="E25" s="83">
        <v>2181</v>
      </c>
      <c r="F25" s="132">
        <v>546</v>
      </c>
      <c r="G25" s="151">
        <f t="shared" si="3"/>
        <v>546</v>
      </c>
      <c r="H25" s="151">
        <f t="shared" si="4"/>
        <v>546</v>
      </c>
      <c r="I25" s="137">
        <f t="shared" si="4"/>
        <v>543</v>
      </c>
      <c r="J25" s="175">
        <f t="shared" si="2"/>
        <v>2181</v>
      </c>
      <c r="K25" s="105">
        <f t="shared" ref="K25" si="5">IF(E25=0,"x",(J25/E25*100))</f>
        <v>100</v>
      </c>
      <c r="L25" s="178"/>
      <c r="M25" s="146">
        <v>1092</v>
      </c>
      <c r="N25" s="223">
        <v>1638</v>
      </c>
      <c r="O25" s="224">
        <v>2181</v>
      </c>
    </row>
    <row r="26" spans="1:15">
      <c r="A26" s="34" t="s">
        <v>6</v>
      </c>
      <c r="B26" s="55">
        <v>501</v>
      </c>
      <c r="C26" s="123">
        <v>1612</v>
      </c>
      <c r="D26" s="112">
        <v>1400</v>
      </c>
      <c r="E26" s="84">
        <v>1595</v>
      </c>
      <c r="F26" s="112">
        <v>387</v>
      </c>
      <c r="G26" s="241">
        <f t="shared" si="3"/>
        <v>549</v>
      </c>
      <c r="H26" s="241">
        <f t="shared" si="4"/>
        <v>284</v>
      </c>
      <c r="I26" s="176">
        <f t="shared" si="4"/>
        <v>373</v>
      </c>
      <c r="J26" s="173">
        <f t="shared" si="2"/>
        <v>1593</v>
      </c>
      <c r="K26" s="108">
        <f t="shared" ref="K26:K46" si="6">IF(E26=0,"x",(J26/E26)*100)</f>
        <v>99.874608150470223</v>
      </c>
      <c r="L26" s="178"/>
      <c r="M26" s="147">
        <v>936</v>
      </c>
      <c r="N26" s="227">
        <v>1220</v>
      </c>
      <c r="O26" s="228">
        <v>1593</v>
      </c>
    </row>
    <row r="27" spans="1:15">
      <c r="A27" s="35" t="s">
        <v>29</v>
      </c>
      <c r="B27" s="56">
        <v>502</v>
      </c>
      <c r="C27" s="121">
        <v>583</v>
      </c>
      <c r="D27" s="113">
        <v>692</v>
      </c>
      <c r="E27" s="85">
        <v>660</v>
      </c>
      <c r="F27" s="113">
        <v>149</v>
      </c>
      <c r="G27" s="153">
        <f t="shared" si="3"/>
        <v>123</v>
      </c>
      <c r="H27" s="153">
        <f t="shared" si="4"/>
        <v>124</v>
      </c>
      <c r="I27" s="78">
        <f t="shared" si="4"/>
        <v>259</v>
      </c>
      <c r="J27" s="174">
        <f t="shared" si="2"/>
        <v>655</v>
      </c>
      <c r="K27" s="104">
        <f t="shared" si="6"/>
        <v>99.242424242424249</v>
      </c>
      <c r="L27" s="178"/>
      <c r="M27" s="145">
        <v>272</v>
      </c>
      <c r="N27" s="117">
        <v>396</v>
      </c>
      <c r="O27" s="219">
        <v>655</v>
      </c>
    </row>
    <row r="28" spans="1:15">
      <c r="A28" s="35" t="s">
        <v>5</v>
      </c>
      <c r="B28" s="56">
        <v>504</v>
      </c>
      <c r="C28" s="121">
        <v>0</v>
      </c>
      <c r="D28" s="113">
        <v>0</v>
      </c>
      <c r="E28" s="85">
        <v>0</v>
      </c>
      <c r="F28" s="113">
        <v>0</v>
      </c>
      <c r="G28" s="153">
        <f t="shared" si="3"/>
        <v>0</v>
      </c>
      <c r="H28" s="153">
        <f t="shared" si="4"/>
        <v>0</v>
      </c>
      <c r="I28" s="78">
        <f t="shared" si="4"/>
        <v>0</v>
      </c>
      <c r="J28" s="174">
        <f t="shared" si="2"/>
        <v>0</v>
      </c>
      <c r="K28" s="104" t="str">
        <f t="shared" si="6"/>
        <v>x</v>
      </c>
      <c r="L28" s="178"/>
      <c r="M28" s="145">
        <v>0</v>
      </c>
      <c r="N28" s="117">
        <v>0</v>
      </c>
      <c r="O28" s="219">
        <v>0</v>
      </c>
    </row>
    <row r="29" spans="1:15">
      <c r="A29" s="35" t="s">
        <v>0</v>
      </c>
      <c r="B29" s="56">
        <v>511</v>
      </c>
      <c r="C29" s="121">
        <v>299</v>
      </c>
      <c r="D29" s="113">
        <v>550</v>
      </c>
      <c r="E29" s="85">
        <v>113</v>
      </c>
      <c r="F29" s="113">
        <v>25</v>
      </c>
      <c r="G29" s="153">
        <f t="shared" si="3"/>
        <v>15</v>
      </c>
      <c r="H29" s="153">
        <f t="shared" si="4"/>
        <v>42</v>
      </c>
      <c r="I29" s="78">
        <f t="shared" si="4"/>
        <v>31</v>
      </c>
      <c r="J29" s="174">
        <f t="shared" si="2"/>
        <v>113</v>
      </c>
      <c r="K29" s="104">
        <f t="shared" si="6"/>
        <v>100</v>
      </c>
      <c r="L29" s="178"/>
      <c r="M29" s="145">
        <v>40</v>
      </c>
      <c r="N29" s="117">
        <v>82</v>
      </c>
      <c r="O29" s="219">
        <v>113</v>
      </c>
    </row>
    <row r="30" spans="1:15">
      <c r="A30" s="35" t="s">
        <v>1</v>
      </c>
      <c r="B30" s="56">
        <v>518</v>
      </c>
      <c r="C30" s="121">
        <v>948</v>
      </c>
      <c r="D30" s="113">
        <v>776</v>
      </c>
      <c r="E30" s="85">
        <v>1087</v>
      </c>
      <c r="F30" s="113">
        <v>277</v>
      </c>
      <c r="G30" s="153">
        <f t="shared" si="3"/>
        <v>622</v>
      </c>
      <c r="H30" s="153">
        <f t="shared" si="4"/>
        <v>191</v>
      </c>
      <c r="I30" s="78">
        <f t="shared" si="4"/>
        <v>-8</v>
      </c>
      <c r="J30" s="174">
        <f t="shared" si="2"/>
        <v>1082</v>
      </c>
      <c r="K30" s="104">
        <f t="shared" si="6"/>
        <v>99.540018399264028</v>
      </c>
      <c r="L30" s="178"/>
      <c r="M30" s="145">
        <v>899</v>
      </c>
      <c r="N30" s="117">
        <v>1090</v>
      </c>
      <c r="O30" s="219">
        <v>1082</v>
      </c>
    </row>
    <row r="31" spans="1:15">
      <c r="A31" s="35" t="s">
        <v>28</v>
      </c>
      <c r="B31" s="56">
        <v>521</v>
      </c>
      <c r="C31" s="121">
        <v>11796</v>
      </c>
      <c r="D31" s="113">
        <v>10240</v>
      </c>
      <c r="E31" s="85">
        <v>12874</v>
      </c>
      <c r="F31" s="113">
        <v>2765</v>
      </c>
      <c r="G31" s="153">
        <f t="shared" si="3"/>
        <v>3368</v>
      </c>
      <c r="H31" s="153">
        <f t="shared" si="4"/>
        <v>3014</v>
      </c>
      <c r="I31" s="78">
        <f t="shared" si="4"/>
        <v>3727</v>
      </c>
      <c r="J31" s="174">
        <f t="shared" si="2"/>
        <v>12874</v>
      </c>
      <c r="K31" s="104">
        <f t="shared" si="6"/>
        <v>100</v>
      </c>
      <c r="L31" s="178"/>
      <c r="M31" s="145">
        <v>6133</v>
      </c>
      <c r="N31" s="117">
        <v>9147</v>
      </c>
      <c r="O31" s="219">
        <v>12874</v>
      </c>
    </row>
    <row r="32" spans="1:15">
      <c r="A32" s="35" t="s">
        <v>27</v>
      </c>
      <c r="B32" s="56" t="s">
        <v>26</v>
      </c>
      <c r="C32" s="121">
        <v>4429</v>
      </c>
      <c r="D32" s="113">
        <v>3940</v>
      </c>
      <c r="E32" s="85">
        <v>4737</v>
      </c>
      <c r="F32" s="113">
        <v>982</v>
      </c>
      <c r="G32" s="153">
        <f t="shared" si="3"/>
        <v>1169</v>
      </c>
      <c r="H32" s="153">
        <f t="shared" si="4"/>
        <v>1127</v>
      </c>
      <c r="I32" s="78">
        <f t="shared" si="4"/>
        <v>1459</v>
      </c>
      <c r="J32" s="174">
        <f t="shared" si="2"/>
        <v>4737</v>
      </c>
      <c r="K32" s="104">
        <f t="shared" si="6"/>
        <v>100</v>
      </c>
      <c r="L32" s="178"/>
      <c r="M32" s="145">
        <v>2151</v>
      </c>
      <c r="N32" s="117">
        <v>3278</v>
      </c>
      <c r="O32" s="219">
        <v>4737</v>
      </c>
    </row>
    <row r="33" spans="1:15">
      <c r="A33" s="35" t="s">
        <v>25</v>
      </c>
      <c r="B33" s="56">
        <v>557</v>
      </c>
      <c r="C33" s="121">
        <v>0</v>
      </c>
      <c r="D33" s="113">
        <v>0</v>
      </c>
      <c r="E33" s="85">
        <v>0</v>
      </c>
      <c r="F33" s="113">
        <v>0</v>
      </c>
      <c r="G33" s="153">
        <f t="shared" si="3"/>
        <v>0</v>
      </c>
      <c r="H33" s="153">
        <f t="shared" si="4"/>
        <v>0</v>
      </c>
      <c r="I33" s="78">
        <f t="shared" si="4"/>
        <v>0</v>
      </c>
      <c r="J33" s="174">
        <f t="shared" si="2"/>
        <v>0</v>
      </c>
      <c r="K33" s="104" t="str">
        <f t="shared" si="6"/>
        <v>x</v>
      </c>
      <c r="L33" s="178"/>
      <c r="M33" s="145">
        <v>0</v>
      </c>
      <c r="N33" s="117">
        <v>0</v>
      </c>
      <c r="O33" s="219">
        <v>0</v>
      </c>
    </row>
    <row r="34" spans="1:15">
      <c r="A34" s="35" t="s">
        <v>2</v>
      </c>
      <c r="B34" s="56">
        <v>551</v>
      </c>
      <c r="C34" s="121">
        <v>169</v>
      </c>
      <c r="D34" s="113">
        <v>248</v>
      </c>
      <c r="E34" s="85">
        <v>295</v>
      </c>
      <c r="F34" s="113">
        <v>63</v>
      </c>
      <c r="G34" s="153">
        <f t="shared" si="3"/>
        <v>67</v>
      </c>
      <c r="H34" s="153">
        <f t="shared" si="4"/>
        <v>82</v>
      </c>
      <c r="I34" s="78">
        <f t="shared" si="4"/>
        <v>83</v>
      </c>
      <c r="J34" s="174">
        <f t="shared" si="2"/>
        <v>295</v>
      </c>
      <c r="K34" s="104">
        <f t="shared" si="6"/>
        <v>100</v>
      </c>
      <c r="L34" s="178"/>
      <c r="M34" s="145">
        <v>130</v>
      </c>
      <c r="N34" s="117">
        <v>212</v>
      </c>
      <c r="O34" s="219">
        <v>295</v>
      </c>
    </row>
    <row r="35" spans="1:15" ht="13.8" thickBot="1">
      <c r="A35" s="32" t="s">
        <v>24</v>
      </c>
      <c r="B35" s="58" t="s">
        <v>23</v>
      </c>
      <c r="C35" s="124">
        <v>78</v>
      </c>
      <c r="D35" s="114">
        <v>233</v>
      </c>
      <c r="E35" s="86">
        <v>290</v>
      </c>
      <c r="F35" s="133">
        <v>44</v>
      </c>
      <c r="G35" s="153">
        <f t="shared" si="3"/>
        <v>11</v>
      </c>
      <c r="H35" s="153">
        <f t="shared" si="4"/>
        <v>117</v>
      </c>
      <c r="I35" s="78">
        <f t="shared" si="4"/>
        <v>125</v>
      </c>
      <c r="J35" s="175">
        <f t="shared" si="2"/>
        <v>297</v>
      </c>
      <c r="K35" s="105">
        <f t="shared" si="6"/>
        <v>102.41379310344827</v>
      </c>
      <c r="L35" s="178"/>
      <c r="M35" s="126">
        <v>55</v>
      </c>
      <c r="N35" s="119">
        <v>172</v>
      </c>
      <c r="O35" s="231">
        <v>297</v>
      </c>
    </row>
    <row r="36" spans="1:15" ht="13.8" thickBot="1">
      <c r="A36" s="36" t="s">
        <v>22</v>
      </c>
      <c r="B36" s="60"/>
      <c r="C36" s="52">
        <f t="shared" ref="C36:I36" si="7">SUM(C26:C35)</f>
        <v>19914</v>
      </c>
      <c r="D36" s="52">
        <f t="shared" si="7"/>
        <v>18079</v>
      </c>
      <c r="E36" s="61">
        <f t="shared" si="7"/>
        <v>21651</v>
      </c>
      <c r="F36" s="52">
        <f t="shared" si="7"/>
        <v>4692</v>
      </c>
      <c r="G36" s="52">
        <f t="shared" si="7"/>
        <v>5924</v>
      </c>
      <c r="H36" s="52">
        <f t="shared" si="7"/>
        <v>4981</v>
      </c>
      <c r="I36" s="21">
        <f t="shared" si="7"/>
        <v>6049</v>
      </c>
      <c r="J36" s="62">
        <f t="shared" si="2"/>
        <v>21646</v>
      </c>
      <c r="K36" s="106">
        <f t="shared" si="6"/>
        <v>99.976906378458281</v>
      </c>
      <c r="L36" s="178"/>
      <c r="M36" s="21">
        <f>SUM(M26:M35)</f>
        <v>10616</v>
      </c>
      <c r="N36" s="23">
        <f>SUM(N26:N35)</f>
        <v>15597</v>
      </c>
      <c r="O36" s="21">
        <f>SUM(O26:O35)</f>
        <v>21646</v>
      </c>
    </row>
    <row r="37" spans="1:15">
      <c r="A37" s="34" t="s">
        <v>21</v>
      </c>
      <c r="B37" s="55">
        <v>601</v>
      </c>
      <c r="C37" s="123">
        <v>0</v>
      </c>
      <c r="D37" s="112">
        <v>0</v>
      </c>
      <c r="E37" s="84">
        <v>0</v>
      </c>
      <c r="F37" s="134">
        <v>0</v>
      </c>
      <c r="G37" s="153">
        <f t="shared" si="3"/>
        <v>0</v>
      </c>
      <c r="H37" s="153">
        <f t="shared" si="4"/>
        <v>0</v>
      </c>
      <c r="I37" s="78">
        <f t="shared" si="4"/>
        <v>0</v>
      </c>
      <c r="J37" s="173">
        <f t="shared" si="2"/>
        <v>0</v>
      </c>
      <c r="K37" s="103" t="str">
        <f t="shared" si="6"/>
        <v>x</v>
      </c>
      <c r="L37" s="178"/>
      <c r="M37" s="147">
        <v>0</v>
      </c>
      <c r="N37" s="227">
        <v>0</v>
      </c>
      <c r="O37" s="228">
        <v>0</v>
      </c>
    </row>
    <row r="38" spans="1:15">
      <c r="A38" s="35" t="s">
        <v>20</v>
      </c>
      <c r="B38" s="56">
        <v>602</v>
      </c>
      <c r="C38" s="121">
        <v>1113</v>
      </c>
      <c r="D38" s="113">
        <v>1000</v>
      </c>
      <c r="E38" s="85">
        <v>1070</v>
      </c>
      <c r="F38" s="113">
        <v>300</v>
      </c>
      <c r="G38" s="153">
        <f t="shared" si="3"/>
        <v>292</v>
      </c>
      <c r="H38" s="153">
        <f t="shared" si="4"/>
        <v>183</v>
      </c>
      <c r="I38" s="78">
        <f t="shared" si="4"/>
        <v>292</v>
      </c>
      <c r="J38" s="174">
        <f t="shared" si="2"/>
        <v>1067</v>
      </c>
      <c r="K38" s="104">
        <f t="shared" si="6"/>
        <v>99.719626168224295</v>
      </c>
      <c r="L38" s="178"/>
      <c r="M38" s="145">
        <v>592</v>
      </c>
      <c r="N38" s="117">
        <v>775</v>
      </c>
      <c r="O38" s="219">
        <v>1067</v>
      </c>
    </row>
    <row r="39" spans="1:15">
      <c r="A39" s="35" t="s">
        <v>19</v>
      </c>
      <c r="B39" s="56">
        <v>604</v>
      </c>
      <c r="C39" s="121">
        <v>0</v>
      </c>
      <c r="D39" s="113">
        <v>0</v>
      </c>
      <c r="E39" s="85">
        <v>0</v>
      </c>
      <c r="F39" s="113">
        <v>0</v>
      </c>
      <c r="G39" s="153">
        <f t="shared" si="3"/>
        <v>0</v>
      </c>
      <c r="H39" s="153">
        <f t="shared" si="4"/>
        <v>0</v>
      </c>
      <c r="I39" s="78">
        <f t="shared" si="4"/>
        <v>0</v>
      </c>
      <c r="J39" s="174">
        <f t="shared" si="2"/>
        <v>0</v>
      </c>
      <c r="K39" s="104" t="str">
        <f t="shared" si="6"/>
        <v>x</v>
      </c>
      <c r="L39" s="178"/>
      <c r="M39" s="145">
        <v>0</v>
      </c>
      <c r="N39" s="117">
        <v>0</v>
      </c>
      <c r="O39" s="219">
        <v>0</v>
      </c>
    </row>
    <row r="40" spans="1:15">
      <c r="A40" s="35" t="s">
        <v>18</v>
      </c>
      <c r="B40" s="56" t="s">
        <v>17</v>
      </c>
      <c r="C40" s="121">
        <v>17947</v>
      </c>
      <c r="D40" s="113">
        <v>16181</v>
      </c>
      <c r="E40" s="85">
        <v>19561</v>
      </c>
      <c r="F40" s="113">
        <v>4239</v>
      </c>
      <c r="G40" s="153">
        <f t="shared" si="3"/>
        <v>5169</v>
      </c>
      <c r="H40" s="153">
        <f t="shared" si="4"/>
        <v>4584</v>
      </c>
      <c r="I40" s="78">
        <f t="shared" si="4"/>
        <v>5569</v>
      </c>
      <c r="J40" s="174">
        <f t="shared" si="2"/>
        <v>19561</v>
      </c>
      <c r="K40" s="104">
        <f t="shared" si="6"/>
        <v>100</v>
      </c>
      <c r="L40" s="178"/>
      <c r="M40" s="145">
        <v>9408</v>
      </c>
      <c r="N40" s="117">
        <v>13992</v>
      </c>
      <c r="O40" s="219">
        <v>19561</v>
      </c>
    </row>
    <row r="41" spans="1:15" ht="13.8" thickBot="1">
      <c r="A41" s="32" t="s">
        <v>7</v>
      </c>
      <c r="B41" s="58" t="s">
        <v>16</v>
      </c>
      <c r="C41" s="124">
        <v>854</v>
      </c>
      <c r="D41" s="114">
        <v>898</v>
      </c>
      <c r="E41" s="86">
        <v>1020</v>
      </c>
      <c r="F41" s="133">
        <v>111</v>
      </c>
      <c r="G41" s="154">
        <f t="shared" si="3"/>
        <v>495</v>
      </c>
      <c r="H41" s="154">
        <f t="shared" si="4"/>
        <v>178</v>
      </c>
      <c r="I41" s="177">
        <f t="shared" si="4"/>
        <v>234</v>
      </c>
      <c r="J41" s="175">
        <f t="shared" si="2"/>
        <v>1018</v>
      </c>
      <c r="K41" s="105">
        <f t="shared" si="6"/>
        <v>99.803921568627459</v>
      </c>
      <c r="L41" s="178"/>
      <c r="M41" s="126">
        <v>606</v>
      </c>
      <c r="N41" s="119">
        <v>784</v>
      </c>
      <c r="O41" s="231">
        <v>1018</v>
      </c>
    </row>
    <row r="42" spans="1:15" ht="13.8" thickBot="1">
      <c r="A42" s="36" t="s">
        <v>15</v>
      </c>
      <c r="B42" s="60" t="s">
        <v>4</v>
      </c>
      <c r="C42" s="61">
        <f t="shared" ref="C42:I42" si="8">SUM(C37:C41)</f>
        <v>19914</v>
      </c>
      <c r="D42" s="61">
        <f t="shared" si="8"/>
        <v>18079</v>
      </c>
      <c r="E42" s="61">
        <f t="shared" si="8"/>
        <v>21651</v>
      </c>
      <c r="F42" s="8">
        <f t="shared" si="8"/>
        <v>4650</v>
      </c>
      <c r="G42" s="242">
        <f t="shared" si="8"/>
        <v>5956</v>
      </c>
      <c r="H42" s="246">
        <f t="shared" si="8"/>
        <v>4945</v>
      </c>
      <c r="I42" s="377">
        <f t="shared" si="8"/>
        <v>6095</v>
      </c>
      <c r="J42" s="61">
        <f t="shared" si="2"/>
        <v>21646</v>
      </c>
      <c r="K42" s="108">
        <f t="shared" si="6"/>
        <v>99.976906378458281</v>
      </c>
      <c r="L42" s="178"/>
      <c r="M42" s="21">
        <f>SUM(M37:M41)</f>
        <v>10606</v>
      </c>
      <c r="N42" s="23">
        <f>SUM(N37:N41)</f>
        <v>15551</v>
      </c>
      <c r="O42" s="21">
        <f>SUM(O37:O41)</f>
        <v>21646</v>
      </c>
    </row>
    <row r="43" spans="1:15" ht="13.8" thickBot="1">
      <c r="A43" s="32"/>
      <c r="B43" s="63"/>
      <c r="C43" s="4"/>
      <c r="D43" s="64"/>
      <c r="E43" s="64"/>
      <c r="F43" s="65"/>
      <c r="G43" s="24"/>
      <c r="H43" s="47"/>
      <c r="I43" s="24"/>
      <c r="J43" s="97"/>
      <c r="K43" s="107"/>
      <c r="L43" s="178"/>
      <c r="M43" s="65"/>
      <c r="N43" s="127"/>
      <c r="O43" s="127"/>
    </row>
    <row r="44" spans="1:15" ht="13.8" thickBot="1">
      <c r="A44" s="66" t="s">
        <v>14</v>
      </c>
      <c r="B44" s="60" t="s">
        <v>4</v>
      </c>
      <c r="C44" s="8">
        <f t="shared" ref="C44:I44" si="9">C42-C40</f>
        <v>1967</v>
      </c>
      <c r="D44" s="61">
        <f t="shared" si="9"/>
        <v>1898</v>
      </c>
      <c r="E44" s="61">
        <f t="shared" si="9"/>
        <v>2090</v>
      </c>
      <c r="F44" s="8">
        <f t="shared" si="9"/>
        <v>411</v>
      </c>
      <c r="G44" s="62">
        <f t="shared" si="9"/>
        <v>787</v>
      </c>
      <c r="H44" s="8">
        <f t="shared" si="9"/>
        <v>361</v>
      </c>
      <c r="I44" s="62">
        <f t="shared" si="9"/>
        <v>526</v>
      </c>
      <c r="J44" s="67">
        <f t="shared" si="2"/>
        <v>2085</v>
      </c>
      <c r="K44" s="103">
        <f t="shared" si="6"/>
        <v>99.760765550239242</v>
      </c>
      <c r="L44" s="178"/>
      <c r="M44" s="8">
        <f>M42-M40</f>
        <v>1198</v>
      </c>
      <c r="N44" s="128">
        <f>N42-N40</f>
        <v>1559</v>
      </c>
      <c r="O44" s="8">
        <f>O42-O40</f>
        <v>2085</v>
      </c>
    </row>
    <row r="45" spans="1:15" ht="13.8" thickBot="1">
      <c r="A45" s="36" t="s">
        <v>13</v>
      </c>
      <c r="B45" s="60" t="s">
        <v>4</v>
      </c>
      <c r="C45" s="8">
        <f t="shared" ref="C45:I45" si="10">C42-C36</f>
        <v>0</v>
      </c>
      <c r="D45" s="61">
        <f t="shared" si="10"/>
        <v>0</v>
      </c>
      <c r="E45" s="61">
        <f t="shared" si="10"/>
        <v>0</v>
      </c>
      <c r="F45" s="385">
        <f t="shared" si="10"/>
        <v>-42</v>
      </c>
      <c r="G45" s="62">
        <f t="shared" si="10"/>
        <v>32</v>
      </c>
      <c r="H45" s="385">
        <f t="shared" si="10"/>
        <v>-36</v>
      </c>
      <c r="I45" s="62">
        <f t="shared" si="10"/>
        <v>46</v>
      </c>
      <c r="J45" s="386">
        <f t="shared" si="2"/>
        <v>0</v>
      </c>
      <c r="K45" s="103" t="str">
        <f t="shared" si="6"/>
        <v>x</v>
      </c>
      <c r="L45" s="178"/>
      <c r="M45" s="385">
        <f>M42-M36</f>
        <v>-10</v>
      </c>
      <c r="N45" s="387">
        <f>N42-N36</f>
        <v>-46</v>
      </c>
      <c r="O45" s="8">
        <f>O42-O36</f>
        <v>0</v>
      </c>
    </row>
    <row r="46" spans="1:15" ht="13.8" thickBot="1">
      <c r="A46" s="68" t="s">
        <v>12</v>
      </c>
      <c r="B46" s="69" t="s">
        <v>4</v>
      </c>
      <c r="C46" s="8">
        <f t="shared" ref="C46:I46" si="11">C45-C40</f>
        <v>-17947</v>
      </c>
      <c r="D46" s="61">
        <f t="shared" si="11"/>
        <v>-16181</v>
      </c>
      <c r="E46" s="61">
        <f t="shared" si="11"/>
        <v>-19561</v>
      </c>
      <c r="F46" s="8">
        <f t="shared" si="11"/>
        <v>-4281</v>
      </c>
      <c r="G46" s="62">
        <f t="shared" si="11"/>
        <v>-5137</v>
      </c>
      <c r="H46" s="8">
        <f t="shared" si="11"/>
        <v>-4620</v>
      </c>
      <c r="I46" s="62">
        <f t="shared" si="11"/>
        <v>-5523</v>
      </c>
      <c r="J46" s="61">
        <f t="shared" si="2"/>
        <v>-19561</v>
      </c>
      <c r="K46" s="103">
        <f t="shared" si="6"/>
        <v>100</v>
      </c>
      <c r="L46" s="178"/>
      <c r="M46" s="8">
        <f>M45-M40</f>
        <v>-9418</v>
      </c>
      <c r="N46" s="128">
        <f>N45-N40</f>
        <v>-14038</v>
      </c>
      <c r="O46" s="8">
        <f>O45-O40</f>
        <v>-19561</v>
      </c>
    </row>
    <row r="49" spans="1:10" ht="13.8">
      <c r="A49" s="38" t="s">
        <v>11</v>
      </c>
    </row>
    <row r="50" spans="1:10" ht="13.8">
      <c r="A50" s="39" t="s">
        <v>10</v>
      </c>
    </row>
    <row r="51" spans="1:10" ht="13.8">
      <c r="A51" s="40" t="s">
        <v>9</v>
      </c>
    </row>
    <row r="52" spans="1:10" s="18" customFormat="1" ht="13.8">
      <c r="A52" s="40" t="s">
        <v>61</v>
      </c>
      <c r="B52" s="19"/>
      <c r="E52" s="20"/>
      <c r="F52" s="20"/>
      <c r="G52" s="20"/>
      <c r="H52" s="20"/>
      <c r="I52" s="20"/>
      <c r="J52" s="20"/>
    </row>
    <row r="55" spans="1:10">
      <c r="A55" s="26" t="s">
        <v>112</v>
      </c>
    </row>
    <row r="57" spans="1:10">
      <c r="A57" s="26" t="s">
        <v>135</v>
      </c>
    </row>
  </sheetData>
  <mergeCells count="2">
    <mergeCell ref="C6:O6"/>
    <mergeCell ref="F8:I8"/>
  </mergeCells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2BC08-3CE8-46FB-9778-2FB74944C63F}">
  <dimension ref="A1:P58"/>
  <sheetViews>
    <sheetView workbookViewId="0">
      <selection activeCell="R1" sqref="R1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44140625" style="2" customWidth="1"/>
    <col min="10" max="10" width="9.109375" style="2" customWidth="1"/>
    <col min="11" max="11" width="12" style="1" customWidth="1"/>
    <col min="12" max="12" width="8.554687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554687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428" t="s">
        <v>136</v>
      </c>
      <c r="D7" s="429"/>
      <c r="E7" s="429"/>
      <c r="F7" s="429"/>
      <c r="G7" s="429"/>
      <c r="H7" s="429"/>
      <c r="I7" s="429"/>
      <c r="J7" s="429"/>
      <c r="K7" s="429"/>
      <c r="L7" s="429"/>
      <c r="M7" s="429"/>
      <c r="N7" s="429"/>
      <c r="O7" s="430"/>
    </row>
    <row r="8" spans="1:16" ht="13.8" thickBot="1">
      <c r="A8" s="29" t="s">
        <v>59</v>
      </c>
      <c r="F8" s="14"/>
      <c r="G8" s="14"/>
    </row>
    <row r="9" spans="1:16" ht="13.8" thickBot="1">
      <c r="A9" s="375"/>
      <c r="B9" s="41"/>
      <c r="C9" s="70" t="s">
        <v>3</v>
      </c>
      <c r="D9" s="89" t="s">
        <v>58</v>
      </c>
      <c r="E9" s="90" t="s">
        <v>57</v>
      </c>
      <c r="F9" s="181" t="s">
        <v>56</v>
      </c>
      <c r="G9" s="182"/>
      <c r="H9" s="182"/>
      <c r="I9" s="183"/>
      <c r="J9" s="13" t="s">
        <v>69</v>
      </c>
      <c r="K9" s="12" t="s">
        <v>55</v>
      </c>
      <c r="M9" s="41" t="s">
        <v>53</v>
      </c>
      <c r="N9" s="41" t="s">
        <v>54</v>
      </c>
      <c r="O9" s="41" t="s">
        <v>53</v>
      </c>
    </row>
    <row r="10" spans="1:16" ht="13.8" thickBot="1">
      <c r="A10" s="31" t="s">
        <v>52</v>
      </c>
      <c r="B10" s="42" t="s">
        <v>103</v>
      </c>
      <c r="C10" s="71" t="s">
        <v>68</v>
      </c>
      <c r="D10" s="91">
        <v>2025</v>
      </c>
      <c r="E10" s="92">
        <v>2025</v>
      </c>
      <c r="F10" s="11" t="s">
        <v>51</v>
      </c>
      <c r="G10" s="43" t="s">
        <v>50</v>
      </c>
      <c r="H10" s="43" t="s">
        <v>49</v>
      </c>
      <c r="I10" s="44" t="s">
        <v>48</v>
      </c>
      <c r="J10" s="10" t="s">
        <v>8</v>
      </c>
      <c r="K10" s="9" t="s">
        <v>47</v>
      </c>
      <c r="M10" s="45" t="s">
        <v>64</v>
      </c>
      <c r="N10" s="42" t="s">
        <v>65</v>
      </c>
      <c r="O10" s="42" t="s">
        <v>46</v>
      </c>
    </row>
    <row r="11" spans="1:16">
      <c r="A11" s="32" t="s">
        <v>45</v>
      </c>
      <c r="B11" s="46"/>
      <c r="C11" s="115">
        <v>41</v>
      </c>
      <c r="D11" s="93">
        <v>35</v>
      </c>
      <c r="E11" s="87">
        <v>41</v>
      </c>
      <c r="F11" s="129">
        <v>41</v>
      </c>
      <c r="G11" s="194">
        <f t="shared" ref="G11:I23" si="0">M11</f>
        <v>43</v>
      </c>
      <c r="H11" s="195">
        <f t="shared" si="0"/>
        <v>42</v>
      </c>
      <c r="I11" s="196">
        <f>O11</f>
        <v>42</v>
      </c>
      <c r="J11" s="98" t="s">
        <v>4</v>
      </c>
      <c r="K11" s="102" t="s">
        <v>4</v>
      </c>
      <c r="L11" s="178"/>
      <c r="M11" s="197">
        <v>43</v>
      </c>
      <c r="N11" s="198">
        <v>42</v>
      </c>
      <c r="O11" s="171">
        <v>42</v>
      </c>
    </row>
    <row r="12" spans="1:16" ht="13.8" thickBot="1">
      <c r="A12" s="33" t="s">
        <v>44</v>
      </c>
      <c r="B12" s="49"/>
      <c r="C12" s="116">
        <v>34.369999999999997</v>
      </c>
      <c r="D12" s="141">
        <v>35</v>
      </c>
      <c r="E12" s="88">
        <v>34.24</v>
      </c>
      <c r="F12" s="130">
        <v>34.24</v>
      </c>
      <c r="G12" s="201">
        <f t="shared" si="0"/>
        <v>35.07</v>
      </c>
      <c r="H12" s="202">
        <f t="shared" si="0"/>
        <v>34.74</v>
      </c>
      <c r="I12" s="201">
        <f>O12</f>
        <v>33.869999999999997</v>
      </c>
      <c r="J12" s="99"/>
      <c r="K12" s="59" t="s">
        <v>4</v>
      </c>
      <c r="L12" s="178"/>
      <c r="M12" s="203">
        <v>35.07</v>
      </c>
      <c r="N12" s="204">
        <v>34.74</v>
      </c>
      <c r="O12" s="172">
        <v>33.869999999999997</v>
      </c>
    </row>
    <row r="13" spans="1:16">
      <c r="A13" s="34" t="s">
        <v>62</v>
      </c>
      <c r="B13" s="50"/>
      <c r="C13" s="205">
        <v>8922</v>
      </c>
      <c r="D13" s="93" t="s">
        <v>4</v>
      </c>
      <c r="E13" s="93" t="s">
        <v>4</v>
      </c>
      <c r="F13" s="123">
        <v>9086</v>
      </c>
      <c r="G13" s="77">
        <f t="shared" si="0"/>
        <v>9868</v>
      </c>
      <c r="H13" s="78">
        <f t="shared" si="0"/>
        <v>10156</v>
      </c>
      <c r="I13" s="77">
        <f>O13</f>
        <v>10486</v>
      </c>
      <c r="J13" s="96" t="s">
        <v>4</v>
      </c>
      <c r="K13" s="6" t="s">
        <v>4</v>
      </c>
      <c r="L13" s="178"/>
      <c r="M13" s="144">
        <v>9868</v>
      </c>
      <c r="N13" s="117">
        <v>10156</v>
      </c>
      <c r="O13" s="206">
        <v>10486</v>
      </c>
    </row>
    <row r="14" spans="1:16">
      <c r="A14" s="35" t="s">
        <v>63</v>
      </c>
      <c r="B14" s="50"/>
      <c r="C14" s="205">
        <v>8405</v>
      </c>
      <c r="D14" s="94" t="s">
        <v>4</v>
      </c>
      <c r="E14" s="94" t="s">
        <v>4</v>
      </c>
      <c r="F14" s="121">
        <v>8574</v>
      </c>
      <c r="G14" s="77">
        <f t="shared" si="0"/>
        <v>9360</v>
      </c>
      <c r="H14" s="78">
        <f t="shared" si="0"/>
        <v>9654</v>
      </c>
      <c r="I14" s="77">
        <f t="shared" si="0"/>
        <v>9989</v>
      </c>
      <c r="J14" s="96" t="s">
        <v>4</v>
      </c>
      <c r="K14" s="6" t="s">
        <v>4</v>
      </c>
      <c r="L14" s="178"/>
      <c r="M14" s="145">
        <v>9360</v>
      </c>
      <c r="N14" s="117">
        <v>9654</v>
      </c>
      <c r="O14" s="206">
        <v>9989</v>
      </c>
    </row>
    <row r="15" spans="1:16">
      <c r="A15" s="35" t="s">
        <v>43</v>
      </c>
      <c r="B15" s="50" t="s">
        <v>42</v>
      </c>
      <c r="C15" s="205"/>
      <c r="D15" s="94" t="s">
        <v>4</v>
      </c>
      <c r="E15" s="94" t="s">
        <v>4</v>
      </c>
      <c r="F15" s="121">
        <v>20</v>
      </c>
      <c r="G15" s="77">
        <f t="shared" si="0"/>
        <v>7</v>
      </c>
      <c r="H15" s="78">
        <f t="shared" si="0"/>
        <v>7</v>
      </c>
      <c r="I15" s="77">
        <f t="shared" si="0"/>
        <v>53</v>
      </c>
      <c r="J15" s="96" t="s">
        <v>4</v>
      </c>
      <c r="K15" s="6" t="s">
        <v>4</v>
      </c>
      <c r="L15" s="178"/>
      <c r="M15" s="145">
        <v>7</v>
      </c>
      <c r="N15" s="117">
        <v>7</v>
      </c>
      <c r="O15" s="206">
        <v>53</v>
      </c>
    </row>
    <row r="16" spans="1:16">
      <c r="A16" s="35" t="s">
        <v>41</v>
      </c>
      <c r="B16" s="50" t="s">
        <v>4</v>
      </c>
      <c r="C16" s="205">
        <v>666</v>
      </c>
      <c r="D16" s="94" t="s">
        <v>4</v>
      </c>
      <c r="E16" s="94" t="s">
        <v>4</v>
      </c>
      <c r="F16" s="121">
        <v>1328</v>
      </c>
      <c r="G16" s="77">
        <f t="shared" si="0"/>
        <v>1984</v>
      </c>
      <c r="H16" s="78">
        <f t="shared" si="0"/>
        <v>2037</v>
      </c>
      <c r="I16" s="77">
        <f t="shared" si="0"/>
        <v>2174</v>
      </c>
      <c r="J16" s="96" t="s">
        <v>4</v>
      </c>
      <c r="K16" s="6" t="s">
        <v>4</v>
      </c>
      <c r="L16" s="178"/>
      <c r="M16" s="145">
        <v>1984</v>
      </c>
      <c r="N16" s="117">
        <v>2037</v>
      </c>
      <c r="O16" s="206">
        <v>2174</v>
      </c>
    </row>
    <row r="17" spans="1:15" ht="13.8" thickBot="1">
      <c r="A17" s="32" t="s">
        <v>40</v>
      </c>
      <c r="B17" s="51" t="s">
        <v>39</v>
      </c>
      <c r="C17" s="207">
        <v>5732</v>
      </c>
      <c r="D17" s="95" t="s">
        <v>4</v>
      </c>
      <c r="E17" s="95" t="s">
        <v>4</v>
      </c>
      <c r="F17" s="131">
        <v>9363</v>
      </c>
      <c r="G17" s="77">
        <f t="shared" si="0"/>
        <v>5526</v>
      </c>
      <c r="H17" s="78">
        <f t="shared" si="0"/>
        <v>4120</v>
      </c>
      <c r="I17" s="77">
        <f t="shared" si="0"/>
        <v>5666</v>
      </c>
      <c r="J17" s="100" t="s">
        <v>4</v>
      </c>
      <c r="K17" s="7" t="s">
        <v>4</v>
      </c>
      <c r="L17" s="178"/>
      <c r="M17" s="146">
        <v>5526</v>
      </c>
      <c r="N17" s="118">
        <v>4120</v>
      </c>
      <c r="O17" s="208">
        <v>5666</v>
      </c>
    </row>
    <row r="18" spans="1:15" ht="13.8" thickBot="1">
      <c r="A18" s="36" t="s">
        <v>38</v>
      </c>
      <c r="B18" s="25"/>
      <c r="C18" s="52">
        <f>C13-C14+C15+C16+C17</f>
        <v>6915</v>
      </c>
      <c r="D18" s="52" t="s">
        <v>4</v>
      </c>
      <c r="E18" s="52" t="s">
        <v>4</v>
      </c>
      <c r="F18" s="21">
        <f>F13-F14+F15+F16+F17</f>
        <v>11223</v>
      </c>
      <c r="G18" s="21">
        <f t="shared" ref="G18:I18" si="1">G13-G14+G15+G16+G17</f>
        <v>8025</v>
      </c>
      <c r="H18" s="21">
        <f t="shared" si="1"/>
        <v>6666</v>
      </c>
      <c r="I18" s="21">
        <f t="shared" si="1"/>
        <v>8390</v>
      </c>
      <c r="J18" s="61" t="s">
        <v>4</v>
      </c>
      <c r="K18" s="8" t="s">
        <v>4</v>
      </c>
      <c r="L18" s="178"/>
      <c r="M18" s="125">
        <f>M13-M14+M15+M16+M17</f>
        <v>8025</v>
      </c>
      <c r="N18" s="125">
        <f t="shared" ref="N18:O18" si="2">N13-N14+N15+N16+N17</f>
        <v>6666</v>
      </c>
      <c r="O18" s="125">
        <f t="shared" si="2"/>
        <v>8390</v>
      </c>
    </row>
    <row r="19" spans="1:15">
      <c r="A19" s="32" t="s">
        <v>66</v>
      </c>
      <c r="B19" s="53" t="s">
        <v>67</v>
      </c>
      <c r="C19" s="209">
        <v>518</v>
      </c>
      <c r="D19" s="93" t="s">
        <v>4</v>
      </c>
      <c r="E19" s="93" t="s">
        <v>4</v>
      </c>
      <c r="F19" s="131">
        <v>512</v>
      </c>
      <c r="G19" s="77">
        <f t="shared" si="0"/>
        <v>507</v>
      </c>
      <c r="H19" s="78">
        <f t="shared" si="0"/>
        <v>502</v>
      </c>
      <c r="I19" s="77">
        <f t="shared" si="0"/>
        <v>497</v>
      </c>
      <c r="J19" s="100" t="s">
        <v>4</v>
      </c>
      <c r="K19" s="7" t="s">
        <v>4</v>
      </c>
      <c r="L19" s="178"/>
      <c r="M19" s="147">
        <v>507</v>
      </c>
      <c r="N19" s="118">
        <v>502</v>
      </c>
      <c r="O19" s="208">
        <v>497</v>
      </c>
    </row>
    <row r="20" spans="1:15">
      <c r="A20" s="35" t="s">
        <v>37</v>
      </c>
      <c r="B20" s="50" t="s">
        <v>36</v>
      </c>
      <c r="C20" s="210">
        <v>2732</v>
      </c>
      <c r="D20" s="94" t="s">
        <v>4</v>
      </c>
      <c r="E20" s="94" t="s">
        <v>4</v>
      </c>
      <c r="F20" s="121">
        <v>1220</v>
      </c>
      <c r="G20" s="77">
        <f t="shared" si="0"/>
        <v>1055</v>
      </c>
      <c r="H20" s="78">
        <f t="shared" si="0"/>
        <v>842</v>
      </c>
      <c r="I20" s="77">
        <f t="shared" si="0"/>
        <v>1679</v>
      </c>
      <c r="J20" s="96" t="s">
        <v>4</v>
      </c>
      <c r="K20" s="6" t="s">
        <v>4</v>
      </c>
      <c r="L20" s="178"/>
      <c r="M20" s="145">
        <v>1055</v>
      </c>
      <c r="N20" s="117">
        <v>842</v>
      </c>
      <c r="O20" s="206">
        <v>1679</v>
      </c>
    </row>
    <row r="21" spans="1:15">
      <c r="A21" s="35" t="s">
        <v>35</v>
      </c>
      <c r="B21" s="50" t="s">
        <v>4</v>
      </c>
      <c r="C21" s="210">
        <v>533</v>
      </c>
      <c r="D21" s="94" t="s">
        <v>4</v>
      </c>
      <c r="E21" s="94" t="s">
        <v>4</v>
      </c>
      <c r="F21" s="121">
        <v>2039</v>
      </c>
      <c r="G21" s="77">
        <f t="shared" si="0"/>
        <v>2039</v>
      </c>
      <c r="H21" s="78">
        <f t="shared" si="0"/>
        <v>2039</v>
      </c>
      <c r="I21" s="77">
        <f t="shared" si="0"/>
        <v>2039</v>
      </c>
      <c r="J21" s="96" t="s">
        <v>4</v>
      </c>
      <c r="K21" s="6" t="s">
        <v>4</v>
      </c>
      <c r="L21" s="178"/>
      <c r="M21" s="145">
        <v>2039</v>
      </c>
      <c r="N21" s="117">
        <v>2039</v>
      </c>
      <c r="O21" s="206">
        <v>2039</v>
      </c>
    </row>
    <row r="22" spans="1:15">
      <c r="A22" s="35" t="s">
        <v>34</v>
      </c>
      <c r="B22" s="50" t="s">
        <v>4</v>
      </c>
      <c r="C22" s="210">
        <v>3128</v>
      </c>
      <c r="D22" s="94" t="s">
        <v>4</v>
      </c>
      <c r="E22" s="94" t="s">
        <v>4</v>
      </c>
      <c r="F22" s="121">
        <v>7298</v>
      </c>
      <c r="G22" s="77">
        <f t="shared" si="0"/>
        <v>4093</v>
      </c>
      <c r="H22" s="78">
        <f t="shared" si="0"/>
        <v>3100</v>
      </c>
      <c r="I22" s="77">
        <f t="shared" si="0"/>
        <v>4008</v>
      </c>
      <c r="J22" s="96" t="s">
        <v>4</v>
      </c>
      <c r="K22" s="6" t="s">
        <v>4</v>
      </c>
      <c r="L22" s="178"/>
      <c r="M22" s="145">
        <v>4093</v>
      </c>
      <c r="N22" s="117">
        <v>3100</v>
      </c>
      <c r="O22" s="206">
        <v>4008</v>
      </c>
    </row>
    <row r="23" spans="1:15" ht="13.8" thickBot="1">
      <c r="A23" s="33" t="s">
        <v>33</v>
      </c>
      <c r="B23" s="54" t="s">
        <v>4</v>
      </c>
      <c r="C23" s="210"/>
      <c r="D23" s="95" t="s">
        <v>4</v>
      </c>
      <c r="E23" s="95" t="s">
        <v>4</v>
      </c>
      <c r="F23" s="124"/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/>
      <c r="N23" s="119"/>
      <c r="O23" s="211"/>
    </row>
    <row r="24" spans="1:15">
      <c r="A24" s="37" t="s">
        <v>32</v>
      </c>
      <c r="B24" s="55" t="s">
        <v>4</v>
      </c>
      <c r="C24" s="212">
        <v>28050</v>
      </c>
      <c r="D24" s="109">
        <v>27885</v>
      </c>
      <c r="E24" s="81">
        <v>31888</v>
      </c>
      <c r="F24" s="109">
        <v>6144</v>
      </c>
      <c r="G24" s="152">
        <f>M24-F24</f>
        <v>8400</v>
      </c>
      <c r="H24" s="149">
        <f>N24-M24</f>
        <v>6757</v>
      </c>
      <c r="I24" s="135">
        <f>O24-N24</f>
        <v>10586</v>
      </c>
      <c r="J24" s="173">
        <f t="shared" ref="J24:J47" si="3">SUM(F24:I24)</f>
        <v>31887</v>
      </c>
      <c r="K24" s="103">
        <f>IF(E24=0,"x",(J24/E24*100))</f>
        <v>99.996864024084303</v>
      </c>
      <c r="L24" s="178"/>
      <c r="M24" s="144">
        <v>14544</v>
      </c>
      <c r="N24" s="215">
        <v>21301</v>
      </c>
      <c r="O24" s="216">
        <v>31887</v>
      </c>
    </row>
    <row r="25" spans="1:15">
      <c r="A25" s="35" t="s">
        <v>31</v>
      </c>
      <c r="B25" s="56" t="s">
        <v>4</v>
      </c>
      <c r="C25" s="205"/>
      <c r="D25" s="110"/>
      <c r="E25" s="82">
        <v>0</v>
      </c>
      <c r="F25" s="110">
        <v>0</v>
      </c>
      <c r="G25" s="153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/>
      <c r="N25" s="117"/>
      <c r="O25" s="219"/>
    </row>
    <row r="26" spans="1:15" ht="13.8" thickBot="1">
      <c r="A26" s="33" t="s">
        <v>30</v>
      </c>
      <c r="B26" s="57">
        <v>672</v>
      </c>
      <c r="C26" s="220">
        <v>953</v>
      </c>
      <c r="D26" s="111">
        <v>873</v>
      </c>
      <c r="E26" s="83">
        <v>873</v>
      </c>
      <c r="F26" s="132">
        <v>218</v>
      </c>
      <c r="G26" s="154">
        <f t="shared" si="4"/>
        <v>218</v>
      </c>
      <c r="H26" s="151">
        <f t="shared" si="5"/>
        <v>218</v>
      </c>
      <c r="I26" s="137">
        <f t="shared" si="5"/>
        <v>219</v>
      </c>
      <c r="J26" s="175">
        <f t="shared" si="3"/>
        <v>873</v>
      </c>
      <c r="K26" s="105">
        <f t="shared" ref="K26" si="6">IF(E26=0,"x",(J26/E26*100))</f>
        <v>100</v>
      </c>
      <c r="L26" s="178"/>
      <c r="M26" s="146">
        <v>436</v>
      </c>
      <c r="N26" s="223">
        <v>654</v>
      </c>
      <c r="O26" s="224">
        <v>873</v>
      </c>
    </row>
    <row r="27" spans="1:15">
      <c r="A27" s="34" t="s">
        <v>6</v>
      </c>
      <c r="B27" s="55">
        <v>501</v>
      </c>
      <c r="C27" s="205">
        <v>295</v>
      </c>
      <c r="D27" s="112">
        <v>350</v>
      </c>
      <c r="E27" s="84">
        <v>495</v>
      </c>
      <c r="F27" s="112">
        <v>131</v>
      </c>
      <c r="G27" s="152">
        <f t="shared" si="4"/>
        <v>227</v>
      </c>
      <c r="H27" s="152">
        <f t="shared" si="5"/>
        <v>83</v>
      </c>
      <c r="I27" s="176">
        <f t="shared" si="5"/>
        <v>54</v>
      </c>
      <c r="J27" s="173">
        <f t="shared" si="3"/>
        <v>495</v>
      </c>
      <c r="K27" s="108">
        <f t="shared" ref="K27:K47" si="7">IF(E27=0,"x",(J27/E27)*100)</f>
        <v>100</v>
      </c>
      <c r="L27" s="178"/>
      <c r="M27" s="147">
        <v>358</v>
      </c>
      <c r="N27" s="227">
        <v>441</v>
      </c>
      <c r="O27" s="228">
        <v>495</v>
      </c>
    </row>
    <row r="28" spans="1:15">
      <c r="A28" s="35" t="s">
        <v>29</v>
      </c>
      <c r="B28" s="56">
        <v>502</v>
      </c>
      <c r="C28" s="205">
        <v>635</v>
      </c>
      <c r="D28" s="113">
        <v>674</v>
      </c>
      <c r="E28" s="85">
        <v>710</v>
      </c>
      <c r="F28" s="113">
        <v>274</v>
      </c>
      <c r="G28" s="153">
        <f t="shared" si="4"/>
        <v>129</v>
      </c>
      <c r="H28" s="153">
        <f t="shared" si="5"/>
        <v>102</v>
      </c>
      <c r="I28" s="78">
        <f t="shared" si="5"/>
        <v>205</v>
      </c>
      <c r="J28" s="174">
        <f t="shared" si="3"/>
        <v>710</v>
      </c>
      <c r="K28" s="104">
        <f t="shared" si="7"/>
        <v>100</v>
      </c>
      <c r="L28" s="178"/>
      <c r="M28" s="145">
        <v>403</v>
      </c>
      <c r="N28" s="117">
        <v>505</v>
      </c>
      <c r="O28" s="219">
        <v>710</v>
      </c>
    </row>
    <row r="29" spans="1:15">
      <c r="A29" s="35" t="s">
        <v>5</v>
      </c>
      <c r="B29" s="56">
        <v>504</v>
      </c>
      <c r="C29" s="205"/>
      <c r="D29" s="113"/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/>
      <c r="N29" s="117"/>
      <c r="O29" s="219"/>
    </row>
    <row r="30" spans="1:15">
      <c r="A30" s="35" t="s">
        <v>0</v>
      </c>
      <c r="B30" s="56">
        <v>511</v>
      </c>
      <c r="C30" s="205">
        <v>704</v>
      </c>
      <c r="D30" s="113">
        <v>191</v>
      </c>
      <c r="E30" s="85">
        <v>474</v>
      </c>
      <c r="F30" s="113">
        <v>45</v>
      </c>
      <c r="G30" s="153">
        <f t="shared" si="4"/>
        <v>39</v>
      </c>
      <c r="H30" s="153">
        <f t="shared" si="5"/>
        <v>338</v>
      </c>
      <c r="I30" s="78">
        <f t="shared" si="5"/>
        <v>52</v>
      </c>
      <c r="J30" s="174">
        <f t="shared" si="3"/>
        <v>474</v>
      </c>
      <c r="K30" s="104">
        <f t="shared" si="7"/>
        <v>100</v>
      </c>
      <c r="L30" s="178"/>
      <c r="M30" s="145">
        <v>84</v>
      </c>
      <c r="N30" s="117">
        <v>422</v>
      </c>
      <c r="O30" s="219">
        <v>474</v>
      </c>
    </row>
    <row r="31" spans="1:15">
      <c r="A31" s="35" t="s">
        <v>1</v>
      </c>
      <c r="B31" s="56">
        <v>518</v>
      </c>
      <c r="C31" s="205">
        <v>841</v>
      </c>
      <c r="D31" s="113">
        <v>1065</v>
      </c>
      <c r="E31" s="85">
        <v>992</v>
      </c>
      <c r="F31" s="113">
        <v>245</v>
      </c>
      <c r="G31" s="153">
        <f t="shared" si="4"/>
        <v>419</v>
      </c>
      <c r="H31" s="153">
        <f t="shared" si="5"/>
        <v>158</v>
      </c>
      <c r="I31" s="78">
        <f t="shared" si="5"/>
        <v>170</v>
      </c>
      <c r="J31" s="174">
        <f t="shared" si="3"/>
        <v>992</v>
      </c>
      <c r="K31" s="104">
        <f t="shared" si="7"/>
        <v>100</v>
      </c>
      <c r="L31" s="178"/>
      <c r="M31" s="145">
        <v>664</v>
      </c>
      <c r="N31" s="117">
        <v>822</v>
      </c>
      <c r="O31" s="219">
        <v>992</v>
      </c>
    </row>
    <row r="32" spans="1:15">
      <c r="A32" s="35" t="s">
        <v>28</v>
      </c>
      <c r="B32" s="56">
        <v>521</v>
      </c>
      <c r="C32" s="205">
        <v>20003</v>
      </c>
      <c r="D32" s="113">
        <v>20119</v>
      </c>
      <c r="E32" s="85">
        <v>22161</v>
      </c>
      <c r="F32" s="113">
        <v>4340</v>
      </c>
      <c r="G32" s="153">
        <f t="shared" si="4"/>
        <v>5465</v>
      </c>
      <c r="H32" s="153">
        <f t="shared" si="5"/>
        <v>4679</v>
      </c>
      <c r="I32" s="78">
        <f t="shared" si="5"/>
        <v>7677</v>
      </c>
      <c r="J32" s="174">
        <f t="shared" si="3"/>
        <v>22161</v>
      </c>
      <c r="K32" s="104">
        <f t="shared" si="7"/>
        <v>100</v>
      </c>
      <c r="L32" s="178"/>
      <c r="M32" s="145">
        <v>9805</v>
      </c>
      <c r="N32" s="117">
        <v>14484</v>
      </c>
      <c r="O32" s="219">
        <v>22161</v>
      </c>
    </row>
    <row r="33" spans="1:15">
      <c r="A33" s="35" t="s">
        <v>27</v>
      </c>
      <c r="B33" s="56" t="s">
        <v>26</v>
      </c>
      <c r="C33" s="205">
        <v>7090</v>
      </c>
      <c r="D33" s="113">
        <v>7195</v>
      </c>
      <c r="E33" s="85">
        <v>7841</v>
      </c>
      <c r="F33" s="113">
        <v>1570</v>
      </c>
      <c r="G33" s="153">
        <f t="shared" si="4"/>
        <v>1901</v>
      </c>
      <c r="H33" s="153">
        <f t="shared" si="5"/>
        <v>1675</v>
      </c>
      <c r="I33" s="78">
        <f t="shared" si="5"/>
        <v>2695</v>
      </c>
      <c r="J33" s="174">
        <f t="shared" si="3"/>
        <v>7841</v>
      </c>
      <c r="K33" s="104">
        <f t="shared" si="7"/>
        <v>100</v>
      </c>
      <c r="L33" s="178"/>
      <c r="M33" s="145">
        <v>3471</v>
      </c>
      <c r="N33" s="117">
        <v>5146</v>
      </c>
      <c r="O33" s="219">
        <v>7841</v>
      </c>
    </row>
    <row r="34" spans="1:15">
      <c r="A34" s="35" t="s">
        <v>25</v>
      </c>
      <c r="B34" s="56">
        <v>557</v>
      </c>
      <c r="C34" s="205"/>
      <c r="D34" s="113"/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/>
      <c r="N34" s="117"/>
      <c r="O34" s="219"/>
    </row>
    <row r="35" spans="1:15">
      <c r="A35" s="35" t="s">
        <v>2</v>
      </c>
      <c r="B35" s="56">
        <v>551</v>
      </c>
      <c r="C35" s="205">
        <v>20</v>
      </c>
      <c r="D35" s="113">
        <v>35</v>
      </c>
      <c r="E35" s="85">
        <v>20</v>
      </c>
      <c r="F35" s="113">
        <v>5</v>
      </c>
      <c r="G35" s="153">
        <f t="shared" si="4"/>
        <v>5</v>
      </c>
      <c r="H35" s="153">
        <f t="shared" si="5"/>
        <v>5</v>
      </c>
      <c r="I35" s="78">
        <f t="shared" si="5"/>
        <v>5</v>
      </c>
      <c r="J35" s="174">
        <f t="shared" si="3"/>
        <v>20</v>
      </c>
      <c r="K35" s="104">
        <f t="shared" si="7"/>
        <v>100</v>
      </c>
      <c r="L35" s="178"/>
      <c r="M35" s="145">
        <v>10</v>
      </c>
      <c r="N35" s="117">
        <v>15</v>
      </c>
      <c r="O35" s="219">
        <v>20</v>
      </c>
    </row>
    <row r="36" spans="1:15" ht="13.8" thickBot="1">
      <c r="A36" s="32" t="s">
        <v>24</v>
      </c>
      <c r="B36" s="58" t="s">
        <v>23</v>
      </c>
      <c r="C36" s="207">
        <v>459</v>
      </c>
      <c r="D36" s="114">
        <v>363</v>
      </c>
      <c r="E36" s="86">
        <v>1572</v>
      </c>
      <c r="F36" s="133">
        <v>77</v>
      </c>
      <c r="G36" s="153">
        <f t="shared" si="4"/>
        <v>812</v>
      </c>
      <c r="H36" s="153">
        <f t="shared" si="5"/>
        <v>314</v>
      </c>
      <c r="I36" s="78">
        <f t="shared" si="5"/>
        <v>369</v>
      </c>
      <c r="J36" s="175">
        <f t="shared" si="3"/>
        <v>1572</v>
      </c>
      <c r="K36" s="105">
        <f t="shared" si="7"/>
        <v>100</v>
      </c>
      <c r="L36" s="178"/>
      <c r="M36" s="126">
        <v>889</v>
      </c>
      <c r="N36" s="119">
        <v>1203</v>
      </c>
      <c r="O36" s="231">
        <v>1572</v>
      </c>
    </row>
    <row r="37" spans="1:15" ht="13.8" thickBot="1">
      <c r="A37" s="36" t="s">
        <v>22</v>
      </c>
      <c r="B37" s="60"/>
      <c r="C37" s="52">
        <f t="shared" ref="C37:I37" si="8">SUM(C27:C36)</f>
        <v>30047</v>
      </c>
      <c r="D37" s="52">
        <f t="shared" si="8"/>
        <v>29992</v>
      </c>
      <c r="E37" s="61">
        <f t="shared" si="8"/>
        <v>34265</v>
      </c>
      <c r="F37" s="52">
        <f t="shared" si="8"/>
        <v>6687</v>
      </c>
      <c r="G37" s="52">
        <f t="shared" si="8"/>
        <v>8997</v>
      </c>
      <c r="H37" s="52">
        <f t="shared" si="8"/>
        <v>7354</v>
      </c>
      <c r="I37" s="21">
        <f t="shared" si="8"/>
        <v>11227</v>
      </c>
      <c r="J37" s="62">
        <f t="shared" si="3"/>
        <v>34265</v>
      </c>
      <c r="K37" s="106">
        <f t="shared" si="7"/>
        <v>100</v>
      </c>
      <c r="L37" s="178"/>
      <c r="M37" s="21">
        <f>SUM(M27:M36)</f>
        <v>15684</v>
      </c>
      <c r="N37" s="23">
        <f>SUM(N27:N36)</f>
        <v>23038</v>
      </c>
      <c r="O37" s="21">
        <f>SUM(O27:O36)</f>
        <v>34265</v>
      </c>
    </row>
    <row r="38" spans="1:15">
      <c r="A38" s="34" t="s">
        <v>21</v>
      </c>
      <c r="B38" s="55">
        <v>601</v>
      </c>
      <c r="C38" s="233"/>
      <c r="D38" s="112"/>
      <c r="E38" s="84"/>
      <c r="F38" s="134">
        <v>0</v>
      </c>
      <c r="G38" s="153">
        <f t="shared" si="4"/>
        <v>0</v>
      </c>
      <c r="H38" s="153">
        <f t="shared" si="5"/>
        <v>0</v>
      </c>
      <c r="I38" s="78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/>
      <c r="N38" s="227"/>
      <c r="O38" s="228"/>
    </row>
    <row r="39" spans="1:15">
      <c r="A39" s="35" t="s">
        <v>20</v>
      </c>
      <c r="B39" s="56">
        <v>602</v>
      </c>
      <c r="C39" s="205">
        <v>1974</v>
      </c>
      <c r="D39" s="113">
        <v>2000</v>
      </c>
      <c r="E39" s="85">
        <v>2038</v>
      </c>
      <c r="F39" s="113">
        <v>604</v>
      </c>
      <c r="G39" s="153">
        <f t="shared" si="4"/>
        <v>601</v>
      </c>
      <c r="H39" s="153">
        <f t="shared" si="5"/>
        <v>221</v>
      </c>
      <c r="I39" s="78">
        <f t="shared" si="5"/>
        <v>612</v>
      </c>
      <c r="J39" s="174">
        <f t="shared" si="3"/>
        <v>2038</v>
      </c>
      <c r="K39" s="104">
        <f t="shared" si="7"/>
        <v>100</v>
      </c>
      <c r="L39" s="178"/>
      <c r="M39" s="145">
        <v>1205</v>
      </c>
      <c r="N39" s="117">
        <v>1426</v>
      </c>
      <c r="O39" s="219">
        <v>2038</v>
      </c>
    </row>
    <row r="40" spans="1:15">
      <c r="A40" s="35" t="s">
        <v>19</v>
      </c>
      <c r="B40" s="56">
        <v>604</v>
      </c>
      <c r="C40" s="205"/>
      <c r="D40" s="113"/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/>
      <c r="N40" s="117"/>
      <c r="O40" s="219"/>
    </row>
    <row r="41" spans="1:15">
      <c r="A41" s="35" t="s">
        <v>18</v>
      </c>
      <c r="B41" s="56" t="s">
        <v>17</v>
      </c>
      <c r="C41" s="205">
        <v>28050</v>
      </c>
      <c r="D41" s="113">
        <v>27885</v>
      </c>
      <c r="E41" s="85">
        <v>31887</v>
      </c>
      <c r="F41" s="113">
        <v>6144</v>
      </c>
      <c r="G41" s="153">
        <f t="shared" si="4"/>
        <v>8400</v>
      </c>
      <c r="H41" s="153">
        <f t="shared" si="5"/>
        <v>6757</v>
      </c>
      <c r="I41" s="78">
        <f t="shared" si="5"/>
        <v>10586</v>
      </c>
      <c r="J41" s="174">
        <f t="shared" si="3"/>
        <v>31887</v>
      </c>
      <c r="K41" s="104">
        <f t="shared" si="7"/>
        <v>100</v>
      </c>
      <c r="L41" s="178"/>
      <c r="M41" s="145">
        <v>14544</v>
      </c>
      <c r="N41" s="117">
        <v>21301</v>
      </c>
      <c r="O41" s="219">
        <v>31887</v>
      </c>
    </row>
    <row r="42" spans="1:15" ht="13.8" thickBot="1">
      <c r="A42" s="32" t="s">
        <v>7</v>
      </c>
      <c r="B42" s="58" t="s">
        <v>16</v>
      </c>
      <c r="C42" s="207">
        <v>105</v>
      </c>
      <c r="D42" s="114">
        <v>107</v>
      </c>
      <c r="E42" s="86">
        <v>507</v>
      </c>
      <c r="F42" s="133">
        <v>11</v>
      </c>
      <c r="G42" s="154">
        <f t="shared" si="4"/>
        <v>253</v>
      </c>
      <c r="H42" s="154">
        <f t="shared" si="5"/>
        <v>231</v>
      </c>
      <c r="I42" s="177">
        <f t="shared" si="5"/>
        <v>12</v>
      </c>
      <c r="J42" s="175">
        <f t="shared" si="3"/>
        <v>507</v>
      </c>
      <c r="K42" s="105">
        <f t="shared" si="7"/>
        <v>100</v>
      </c>
      <c r="L42" s="178"/>
      <c r="M42" s="126">
        <v>264</v>
      </c>
      <c r="N42" s="119">
        <v>495</v>
      </c>
      <c r="O42" s="231">
        <v>507</v>
      </c>
    </row>
    <row r="43" spans="1:15" ht="13.8" thickBot="1">
      <c r="A43" s="36" t="s">
        <v>15</v>
      </c>
      <c r="B43" s="60" t="s">
        <v>4</v>
      </c>
      <c r="C43" s="52">
        <f t="shared" ref="C43:I43" si="9">SUM(C38:C42)</f>
        <v>30129</v>
      </c>
      <c r="D43" s="52">
        <f t="shared" si="9"/>
        <v>29992</v>
      </c>
      <c r="E43" s="61">
        <f t="shared" si="9"/>
        <v>34432</v>
      </c>
      <c r="F43" s="8">
        <f t="shared" si="9"/>
        <v>6759</v>
      </c>
      <c r="G43" s="242">
        <f t="shared" si="9"/>
        <v>9254</v>
      </c>
      <c r="H43" s="246">
        <f t="shared" si="9"/>
        <v>7209</v>
      </c>
      <c r="I43" s="377">
        <f t="shared" si="9"/>
        <v>11210</v>
      </c>
      <c r="J43" s="61">
        <f t="shared" si="3"/>
        <v>34432</v>
      </c>
      <c r="K43" s="108">
        <f t="shared" si="7"/>
        <v>100</v>
      </c>
      <c r="L43" s="178"/>
      <c r="M43" s="21">
        <f>SUM(M38:M42)</f>
        <v>16013</v>
      </c>
      <c r="N43" s="23">
        <f>SUM(N38:N42)</f>
        <v>23222</v>
      </c>
      <c r="O43" s="21">
        <f>SUM(O38:O42)</f>
        <v>34432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2079</v>
      </c>
      <c r="D45" s="61">
        <f t="shared" si="10"/>
        <v>2107</v>
      </c>
      <c r="E45" s="61">
        <f t="shared" si="10"/>
        <v>2545</v>
      </c>
      <c r="F45" s="8">
        <f t="shared" si="10"/>
        <v>615</v>
      </c>
      <c r="G45" s="62">
        <f t="shared" si="10"/>
        <v>854</v>
      </c>
      <c r="H45" s="8">
        <f t="shared" si="10"/>
        <v>452</v>
      </c>
      <c r="I45" s="62">
        <f t="shared" si="10"/>
        <v>624</v>
      </c>
      <c r="J45" s="67">
        <f t="shared" si="3"/>
        <v>2545</v>
      </c>
      <c r="K45" s="103">
        <f t="shared" si="7"/>
        <v>100</v>
      </c>
      <c r="L45" s="178"/>
      <c r="M45" s="8">
        <f>M43-M41</f>
        <v>1469</v>
      </c>
      <c r="N45" s="128">
        <f>N43-N41</f>
        <v>1921</v>
      </c>
      <c r="O45" s="8">
        <f>O43-O41</f>
        <v>2545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82</v>
      </c>
      <c r="D46" s="61">
        <f t="shared" si="11"/>
        <v>0</v>
      </c>
      <c r="E46" s="61">
        <f t="shared" si="11"/>
        <v>167</v>
      </c>
      <c r="F46" s="8">
        <f t="shared" si="11"/>
        <v>72</v>
      </c>
      <c r="G46" s="62">
        <f t="shared" si="11"/>
        <v>257</v>
      </c>
      <c r="H46" s="385">
        <f t="shared" si="11"/>
        <v>-145</v>
      </c>
      <c r="I46" s="62">
        <f t="shared" si="11"/>
        <v>-17</v>
      </c>
      <c r="J46" s="67">
        <f t="shared" si="3"/>
        <v>167</v>
      </c>
      <c r="K46" s="103">
        <f t="shared" si="7"/>
        <v>100</v>
      </c>
      <c r="L46" s="178"/>
      <c r="M46" s="8">
        <f>M43-M37</f>
        <v>329</v>
      </c>
      <c r="N46" s="128">
        <f>N43-N37</f>
        <v>184</v>
      </c>
      <c r="O46" s="8">
        <f>O43-O37</f>
        <v>167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-27968</v>
      </c>
      <c r="D47" s="61">
        <f t="shared" si="12"/>
        <v>-27885</v>
      </c>
      <c r="E47" s="61">
        <f t="shared" si="12"/>
        <v>-31720</v>
      </c>
      <c r="F47" s="8">
        <f t="shared" si="12"/>
        <v>-6072</v>
      </c>
      <c r="G47" s="62">
        <f t="shared" si="12"/>
        <v>-8143</v>
      </c>
      <c r="H47" s="8">
        <f t="shared" si="12"/>
        <v>-6902</v>
      </c>
      <c r="I47" s="62">
        <f t="shared" si="12"/>
        <v>-10603</v>
      </c>
      <c r="J47" s="61">
        <f t="shared" si="3"/>
        <v>-31720</v>
      </c>
      <c r="K47" s="103">
        <f t="shared" si="7"/>
        <v>100</v>
      </c>
      <c r="L47" s="178"/>
      <c r="M47" s="8">
        <f>M46-M41</f>
        <v>-14215</v>
      </c>
      <c r="N47" s="128">
        <f>N46-N41</f>
        <v>-21117</v>
      </c>
      <c r="O47" s="8">
        <f>O46-O41</f>
        <v>-31720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104</v>
      </c>
    </row>
    <row r="58" spans="1:10">
      <c r="A58" s="26" t="s">
        <v>137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A03CF-F738-4047-9650-7A53EBAB2097}">
  <dimension ref="A1:P58"/>
  <sheetViews>
    <sheetView workbookViewId="0">
      <selection activeCell="P1" sqref="P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4" customHeight="1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21.75" customHeight="1">
      <c r="A4" s="28"/>
      <c r="F4" s="14"/>
      <c r="G4" s="14"/>
    </row>
    <row r="5" spans="1:16">
      <c r="A5" s="29"/>
      <c r="F5" s="14"/>
      <c r="G5" s="14"/>
    </row>
    <row r="6" spans="1:16" ht="6" customHeight="1" thickBot="1">
      <c r="F6" s="14"/>
      <c r="G6" s="14"/>
    </row>
    <row r="7" spans="1:16" ht="24.75" customHeight="1" thickBot="1">
      <c r="A7" s="30" t="s">
        <v>60</v>
      </c>
      <c r="B7" s="15"/>
      <c r="C7" s="184" t="s">
        <v>78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23.25" customHeight="1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24</v>
      </c>
      <c r="D11" s="93">
        <v>24</v>
      </c>
      <c r="E11" s="87">
        <v>24</v>
      </c>
      <c r="F11" s="129">
        <v>24</v>
      </c>
      <c r="G11" s="194">
        <f t="shared" ref="G11:I23" si="0">M11</f>
        <v>24</v>
      </c>
      <c r="H11" s="195">
        <f t="shared" si="0"/>
        <v>24</v>
      </c>
      <c r="I11" s="196">
        <f>O11</f>
        <v>24</v>
      </c>
      <c r="J11" s="98" t="s">
        <v>4</v>
      </c>
      <c r="K11" s="102" t="s">
        <v>4</v>
      </c>
      <c r="L11" s="178"/>
      <c r="M11" s="197">
        <v>24</v>
      </c>
      <c r="N11" s="198">
        <v>24</v>
      </c>
      <c r="O11" s="171">
        <v>24</v>
      </c>
    </row>
    <row r="12" spans="1:16" ht="13.8" thickBot="1">
      <c r="A12" s="33" t="s">
        <v>44</v>
      </c>
      <c r="B12" s="199"/>
      <c r="C12" s="200">
        <v>22.6</v>
      </c>
      <c r="D12" s="141">
        <v>23.9</v>
      </c>
      <c r="E12" s="88">
        <v>23.9</v>
      </c>
      <c r="F12" s="130">
        <v>23.9</v>
      </c>
      <c r="G12" s="201">
        <f t="shared" si="0"/>
        <v>23.9</v>
      </c>
      <c r="H12" s="202">
        <f t="shared" si="0"/>
        <v>23.9</v>
      </c>
      <c r="I12" s="201">
        <f>O12</f>
        <v>23.9</v>
      </c>
      <c r="J12" s="99"/>
      <c r="K12" s="59" t="s">
        <v>4</v>
      </c>
      <c r="L12" s="178"/>
      <c r="M12" s="203">
        <v>23.9</v>
      </c>
      <c r="N12" s="204">
        <v>23.9</v>
      </c>
      <c r="O12" s="172">
        <v>23.9</v>
      </c>
    </row>
    <row r="13" spans="1:16">
      <c r="A13" s="34" t="s">
        <v>62</v>
      </c>
      <c r="B13" s="50"/>
      <c r="C13" s="205">
        <v>10302</v>
      </c>
      <c r="D13" s="93" t="s">
        <v>4</v>
      </c>
      <c r="E13" s="93" t="s">
        <v>4</v>
      </c>
      <c r="F13" s="123">
        <v>10386</v>
      </c>
      <c r="G13" s="77">
        <f t="shared" si="0"/>
        <v>10739</v>
      </c>
      <c r="H13" s="78">
        <f t="shared" si="0"/>
        <v>11657</v>
      </c>
      <c r="I13" s="77">
        <f>O13</f>
        <v>11671</v>
      </c>
      <c r="J13" s="96" t="s">
        <v>4</v>
      </c>
      <c r="K13" s="6" t="s">
        <v>4</v>
      </c>
      <c r="L13" s="178"/>
      <c r="M13" s="144">
        <v>10739</v>
      </c>
      <c r="N13" s="117">
        <v>11657</v>
      </c>
      <c r="O13" s="206">
        <v>11671</v>
      </c>
    </row>
    <row r="14" spans="1:16">
      <c r="A14" s="35" t="s">
        <v>63</v>
      </c>
      <c r="B14" s="50"/>
      <c r="C14" s="205">
        <v>9909</v>
      </c>
      <c r="D14" s="94" t="s">
        <v>4</v>
      </c>
      <c r="E14" s="94" t="s">
        <v>4</v>
      </c>
      <c r="F14" s="121">
        <v>9929</v>
      </c>
      <c r="G14" s="77">
        <f t="shared" si="0"/>
        <v>10277</v>
      </c>
      <c r="H14" s="78">
        <f t="shared" si="0"/>
        <v>10810</v>
      </c>
      <c r="I14" s="77">
        <f t="shared" si="0"/>
        <v>10843</v>
      </c>
      <c r="J14" s="96" t="s">
        <v>4</v>
      </c>
      <c r="K14" s="6" t="s">
        <v>4</v>
      </c>
      <c r="L14" s="178"/>
      <c r="M14" s="145">
        <v>10277</v>
      </c>
      <c r="N14" s="117">
        <v>10810</v>
      </c>
      <c r="O14" s="206">
        <v>10843</v>
      </c>
    </row>
    <row r="15" spans="1:16">
      <c r="A15" s="35" t="s">
        <v>43</v>
      </c>
      <c r="B15" s="50" t="s">
        <v>42</v>
      </c>
      <c r="C15" s="205">
        <v>53</v>
      </c>
      <c r="D15" s="94" t="s">
        <v>4</v>
      </c>
      <c r="E15" s="94" t="s">
        <v>4</v>
      </c>
      <c r="F15" s="121">
        <v>53</v>
      </c>
      <c r="G15" s="77">
        <f t="shared" si="0"/>
        <v>61</v>
      </c>
      <c r="H15" s="78">
        <f t="shared" si="0"/>
        <v>61</v>
      </c>
      <c r="I15" s="77">
        <f t="shared" si="0"/>
        <v>49</v>
      </c>
      <c r="J15" s="96" t="s">
        <v>4</v>
      </c>
      <c r="K15" s="6" t="s">
        <v>4</v>
      </c>
      <c r="L15" s="178"/>
      <c r="M15" s="145">
        <v>61</v>
      </c>
      <c r="N15" s="117">
        <v>61</v>
      </c>
      <c r="O15" s="206">
        <v>49</v>
      </c>
    </row>
    <row r="16" spans="1:16">
      <c r="A16" s="35" t="s">
        <v>41</v>
      </c>
      <c r="B16" s="50" t="s">
        <v>4</v>
      </c>
      <c r="C16" s="205">
        <v>881</v>
      </c>
      <c r="D16" s="94" t="s">
        <v>4</v>
      </c>
      <c r="E16" s="94" t="s">
        <v>4</v>
      </c>
      <c r="F16" s="121">
        <v>12269</v>
      </c>
      <c r="G16" s="77">
        <f t="shared" si="0"/>
        <v>8174</v>
      </c>
      <c r="H16" s="78">
        <f t="shared" si="0"/>
        <v>4134</v>
      </c>
      <c r="I16" s="77">
        <f t="shared" si="0"/>
        <v>1150</v>
      </c>
      <c r="J16" s="96" t="s">
        <v>4</v>
      </c>
      <c r="K16" s="6" t="s">
        <v>4</v>
      </c>
      <c r="L16" s="178"/>
      <c r="M16" s="145">
        <v>8174</v>
      </c>
      <c r="N16" s="117">
        <v>4134</v>
      </c>
      <c r="O16" s="206">
        <v>1150</v>
      </c>
    </row>
    <row r="17" spans="1:15" ht="13.8" thickBot="1">
      <c r="A17" s="32" t="s">
        <v>40</v>
      </c>
      <c r="B17" s="51" t="s">
        <v>39</v>
      </c>
      <c r="C17" s="207">
        <v>3150</v>
      </c>
      <c r="D17" s="95" t="s">
        <v>4</v>
      </c>
      <c r="E17" s="95" t="s">
        <v>4</v>
      </c>
      <c r="F17" s="131">
        <v>3518</v>
      </c>
      <c r="G17" s="77">
        <f t="shared" si="0"/>
        <v>3473</v>
      </c>
      <c r="H17" s="78">
        <f t="shared" si="0"/>
        <v>2792</v>
      </c>
      <c r="I17" s="77">
        <f t="shared" si="0"/>
        <v>2142</v>
      </c>
      <c r="J17" s="100" t="s">
        <v>4</v>
      </c>
      <c r="K17" s="7" t="s">
        <v>4</v>
      </c>
      <c r="L17" s="178"/>
      <c r="M17" s="146">
        <v>3473</v>
      </c>
      <c r="N17" s="118">
        <v>2792</v>
      </c>
      <c r="O17" s="208">
        <v>2142</v>
      </c>
    </row>
    <row r="18" spans="1:15" ht="13.8" thickBot="1">
      <c r="A18" s="36" t="s">
        <v>38</v>
      </c>
      <c r="B18" s="25"/>
      <c r="C18" s="52">
        <f>C13-C14+C15+C16+C17</f>
        <v>4477</v>
      </c>
      <c r="D18" s="52" t="s">
        <v>4</v>
      </c>
      <c r="E18" s="52" t="s">
        <v>4</v>
      </c>
      <c r="F18" s="21">
        <f>F13-F14+F15+F16+F17</f>
        <v>16297</v>
      </c>
      <c r="G18" s="21">
        <f>G13-G14+G15+G16+G17</f>
        <v>12170</v>
      </c>
      <c r="H18" s="21">
        <f t="shared" ref="H18:I18" si="1">H13-H14+H15+H16+H17</f>
        <v>7834</v>
      </c>
      <c r="I18" s="21">
        <f t="shared" si="1"/>
        <v>4169</v>
      </c>
      <c r="J18" s="61" t="s">
        <v>4</v>
      </c>
      <c r="K18" s="8" t="s">
        <v>4</v>
      </c>
      <c r="L18" s="178"/>
      <c r="M18" s="125">
        <f>M13-M14+M15+M16+M17</f>
        <v>12170</v>
      </c>
      <c r="N18" s="125">
        <f t="shared" ref="N18:O18" si="2">N13-N14+N15+N16+N17</f>
        <v>7834</v>
      </c>
      <c r="O18" s="125">
        <f t="shared" si="2"/>
        <v>4169</v>
      </c>
    </row>
    <row r="19" spans="1:15">
      <c r="A19" s="32" t="s">
        <v>66</v>
      </c>
      <c r="B19" s="53" t="s">
        <v>67</v>
      </c>
      <c r="C19" s="209">
        <v>407</v>
      </c>
      <c r="D19" s="93" t="s">
        <v>4</v>
      </c>
      <c r="E19" s="93" t="s">
        <v>4</v>
      </c>
      <c r="F19" s="131">
        <v>401</v>
      </c>
      <c r="G19" s="77">
        <f t="shared" si="0"/>
        <v>477</v>
      </c>
      <c r="H19" s="78">
        <f t="shared" si="0"/>
        <v>861</v>
      </c>
      <c r="I19" s="77">
        <f t="shared" si="0"/>
        <v>842</v>
      </c>
      <c r="J19" s="100" t="s">
        <v>4</v>
      </c>
      <c r="K19" s="7" t="s">
        <v>4</v>
      </c>
      <c r="L19" s="178"/>
      <c r="M19" s="147">
        <v>477</v>
      </c>
      <c r="N19" s="118">
        <v>861</v>
      </c>
      <c r="O19" s="208">
        <v>842</v>
      </c>
    </row>
    <row r="20" spans="1:15">
      <c r="A20" s="35" t="s">
        <v>37</v>
      </c>
      <c r="B20" s="50" t="s">
        <v>36</v>
      </c>
      <c r="C20" s="210">
        <v>1161</v>
      </c>
      <c r="D20" s="94" t="s">
        <v>4</v>
      </c>
      <c r="E20" s="94" t="s">
        <v>4</v>
      </c>
      <c r="F20" s="121">
        <v>1169</v>
      </c>
      <c r="G20" s="77">
        <f t="shared" si="0"/>
        <v>1181</v>
      </c>
      <c r="H20" s="78">
        <f t="shared" si="0"/>
        <v>732</v>
      </c>
      <c r="I20" s="77">
        <f t="shared" si="0"/>
        <v>933</v>
      </c>
      <c r="J20" s="96" t="s">
        <v>4</v>
      </c>
      <c r="K20" s="6" t="s">
        <v>4</v>
      </c>
      <c r="L20" s="178"/>
      <c r="M20" s="145">
        <v>1181</v>
      </c>
      <c r="N20" s="117">
        <v>732</v>
      </c>
      <c r="O20" s="206">
        <v>933</v>
      </c>
    </row>
    <row r="21" spans="1:15">
      <c r="A21" s="35" t="s">
        <v>35</v>
      </c>
      <c r="B21" s="50" t="s">
        <v>4</v>
      </c>
      <c r="C21" s="210">
        <v>0</v>
      </c>
      <c r="D21" s="94" t="s">
        <v>4</v>
      </c>
      <c r="E21" s="94" t="s">
        <v>4</v>
      </c>
      <c r="F21" s="121">
        <v>0</v>
      </c>
      <c r="G21" s="77">
        <f t="shared" si="0"/>
        <v>0</v>
      </c>
      <c r="H21" s="78">
        <f t="shared" si="0"/>
        <v>0</v>
      </c>
      <c r="I21" s="77">
        <f t="shared" si="0"/>
        <v>0</v>
      </c>
      <c r="J21" s="96" t="s">
        <v>4</v>
      </c>
      <c r="K21" s="6" t="s">
        <v>4</v>
      </c>
      <c r="L21" s="178"/>
      <c r="M21" s="145">
        <v>0</v>
      </c>
      <c r="N21" s="117">
        <v>0</v>
      </c>
      <c r="O21" s="206">
        <v>0</v>
      </c>
    </row>
    <row r="22" spans="1:15">
      <c r="A22" s="35" t="s">
        <v>34</v>
      </c>
      <c r="B22" s="50" t="s">
        <v>4</v>
      </c>
      <c r="C22" s="210">
        <v>2844</v>
      </c>
      <c r="D22" s="94" t="s">
        <v>4</v>
      </c>
      <c r="E22" s="94" t="s">
        <v>4</v>
      </c>
      <c r="F22" s="121">
        <v>14309</v>
      </c>
      <c r="G22" s="77">
        <f t="shared" si="0"/>
        <v>10464</v>
      </c>
      <c r="H22" s="78">
        <f t="shared" si="0"/>
        <v>6155</v>
      </c>
      <c r="I22" s="77">
        <f t="shared" si="0"/>
        <v>2307</v>
      </c>
      <c r="J22" s="96" t="s">
        <v>4</v>
      </c>
      <c r="K22" s="6" t="s">
        <v>4</v>
      </c>
      <c r="L22" s="178"/>
      <c r="M22" s="145">
        <v>10464</v>
      </c>
      <c r="N22" s="117">
        <v>6155</v>
      </c>
      <c r="O22" s="206">
        <v>2307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77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16584</v>
      </c>
      <c r="D24" s="109">
        <v>16670</v>
      </c>
      <c r="E24" s="81">
        <v>17373</v>
      </c>
      <c r="F24" s="213">
        <v>4167</v>
      </c>
      <c r="G24" s="214">
        <f>M24-F24</f>
        <v>4168</v>
      </c>
      <c r="H24" s="149">
        <f>N24-M24</f>
        <v>4446</v>
      </c>
      <c r="I24" s="135">
        <f>O24-N24</f>
        <v>4592</v>
      </c>
      <c r="J24" s="173">
        <f t="shared" ref="J24:J47" si="3">SUM(F24:I24)</f>
        <v>17373</v>
      </c>
      <c r="K24" s="103">
        <f>IF(E24=0,"x",(J24/E24*100))</f>
        <v>100</v>
      </c>
      <c r="L24" s="178"/>
      <c r="M24" s="144">
        <v>8335</v>
      </c>
      <c r="N24" s="215">
        <v>12781</v>
      </c>
      <c r="O24" s="216">
        <v>17373</v>
      </c>
    </row>
    <row r="25" spans="1:15">
      <c r="A25" s="35" t="s">
        <v>31</v>
      </c>
      <c r="B25" s="56" t="s">
        <v>4</v>
      </c>
      <c r="C25" s="205">
        <v>0</v>
      </c>
      <c r="D25" s="110">
        <v>0</v>
      </c>
      <c r="E25" s="82">
        <v>0</v>
      </c>
      <c r="F25" s="217">
        <v>0</v>
      </c>
      <c r="G25" s="218">
        <f>M25</f>
        <v>0</v>
      </c>
      <c r="H25" s="150">
        <f t="shared" ref="H25:I42" si="4">N25-M25</f>
        <v>0</v>
      </c>
      <c r="I25" s="136">
        <f t="shared" si="4"/>
        <v>0</v>
      </c>
      <c r="J25" s="174">
        <f t="shared" si="3"/>
        <v>0</v>
      </c>
      <c r="K25" s="104" t="str">
        <f>IF(E25=0,"x",(J25/E25)*100)</f>
        <v>x</v>
      </c>
      <c r="L25" s="178"/>
      <c r="M25" s="145">
        <v>0</v>
      </c>
      <c r="N25" s="117"/>
      <c r="O25" s="219">
        <v>0</v>
      </c>
    </row>
    <row r="26" spans="1:15" ht="13.8" thickBot="1">
      <c r="A26" s="33" t="s">
        <v>30</v>
      </c>
      <c r="B26" s="57">
        <v>672</v>
      </c>
      <c r="C26" s="220">
        <v>13796</v>
      </c>
      <c r="D26" s="111">
        <v>14315</v>
      </c>
      <c r="E26" s="83">
        <v>14614</v>
      </c>
      <c r="F26" s="221">
        <v>3578</v>
      </c>
      <c r="G26" s="222">
        <f>M26-F26</f>
        <v>3579</v>
      </c>
      <c r="H26" s="151">
        <f t="shared" si="4"/>
        <v>3579</v>
      </c>
      <c r="I26" s="137">
        <f t="shared" si="4"/>
        <v>3878</v>
      </c>
      <c r="J26" s="175">
        <f t="shared" si="3"/>
        <v>14614</v>
      </c>
      <c r="K26" s="105">
        <f t="shared" ref="K26" si="5">IF(E26=0,"x",(J26/E26*100))</f>
        <v>100</v>
      </c>
      <c r="L26" s="178"/>
      <c r="M26" s="146">
        <v>7157</v>
      </c>
      <c r="N26" s="223">
        <v>10736</v>
      </c>
      <c r="O26" s="224">
        <v>14614</v>
      </c>
    </row>
    <row r="27" spans="1:15">
      <c r="A27" s="34" t="s">
        <v>6</v>
      </c>
      <c r="B27" s="55">
        <v>501</v>
      </c>
      <c r="C27" s="205">
        <v>1792</v>
      </c>
      <c r="D27" s="112">
        <v>1656</v>
      </c>
      <c r="E27" s="84">
        <v>1656</v>
      </c>
      <c r="F27" s="225">
        <v>590</v>
      </c>
      <c r="G27" s="226">
        <f>M27-F27</f>
        <v>342</v>
      </c>
      <c r="H27" s="152">
        <f t="shared" si="4"/>
        <v>317</v>
      </c>
      <c r="I27" s="176">
        <f t="shared" si="4"/>
        <v>489</v>
      </c>
      <c r="J27" s="173">
        <f t="shared" si="3"/>
        <v>1738</v>
      </c>
      <c r="K27" s="108">
        <f t="shared" ref="K27:K47" si="6">IF(E27=0,"x",(J27/E27)*100)</f>
        <v>104.95169082125604</v>
      </c>
      <c r="L27" s="178"/>
      <c r="M27" s="147">
        <v>932</v>
      </c>
      <c r="N27" s="227">
        <v>1249</v>
      </c>
      <c r="O27" s="228">
        <v>1738</v>
      </c>
    </row>
    <row r="28" spans="1:15">
      <c r="A28" s="35" t="s">
        <v>29</v>
      </c>
      <c r="B28" s="56">
        <v>502</v>
      </c>
      <c r="C28" s="205">
        <v>840</v>
      </c>
      <c r="D28" s="113">
        <v>1060</v>
      </c>
      <c r="E28" s="85">
        <v>975</v>
      </c>
      <c r="F28" s="229">
        <v>16</v>
      </c>
      <c r="G28" s="226">
        <f t="shared" ref="G28:G42" si="7">M28-F28</f>
        <v>265</v>
      </c>
      <c r="H28" s="153">
        <f t="shared" si="4"/>
        <v>399</v>
      </c>
      <c r="I28" s="78">
        <f t="shared" si="4"/>
        <v>137</v>
      </c>
      <c r="J28" s="174">
        <f t="shared" si="3"/>
        <v>817</v>
      </c>
      <c r="K28" s="104">
        <f t="shared" si="6"/>
        <v>83.794871794871796</v>
      </c>
      <c r="L28" s="178"/>
      <c r="M28" s="145">
        <v>281</v>
      </c>
      <c r="N28" s="117">
        <v>680</v>
      </c>
      <c r="O28" s="219">
        <v>817</v>
      </c>
    </row>
    <row r="29" spans="1:15">
      <c r="A29" s="35" t="s">
        <v>5</v>
      </c>
      <c r="B29" s="56">
        <v>504</v>
      </c>
      <c r="C29" s="205">
        <v>0</v>
      </c>
      <c r="D29" s="113">
        <v>0</v>
      </c>
      <c r="E29" s="85">
        <v>25</v>
      </c>
      <c r="F29" s="229">
        <v>0</v>
      </c>
      <c r="G29" s="226">
        <f t="shared" si="7"/>
        <v>0</v>
      </c>
      <c r="H29" s="153">
        <f t="shared" si="4"/>
        <v>0</v>
      </c>
      <c r="I29" s="78">
        <f t="shared" si="4"/>
        <v>25</v>
      </c>
      <c r="J29" s="174">
        <f t="shared" si="3"/>
        <v>25</v>
      </c>
      <c r="K29" s="104">
        <f t="shared" si="6"/>
        <v>100</v>
      </c>
      <c r="L29" s="178"/>
      <c r="M29" s="145">
        <v>0</v>
      </c>
      <c r="N29" s="117">
        <v>0</v>
      </c>
      <c r="O29" s="219">
        <v>25</v>
      </c>
    </row>
    <row r="30" spans="1:15">
      <c r="A30" s="35" t="s">
        <v>0</v>
      </c>
      <c r="B30" s="56">
        <v>511</v>
      </c>
      <c r="C30" s="205">
        <v>128</v>
      </c>
      <c r="D30" s="113">
        <v>360</v>
      </c>
      <c r="E30" s="85">
        <v>260</v>
      </c>
      <c r="F30" s="229">
        <v>92</v>
      </c>
      <c r="G30" s="226">
        <f t="shared" si="7"/>
        <v>85</v>
      </c>
      <c r="H30" s="153">
        <f t="shared" si="4"/>
        <v>32</v>
      </c>
      <c r="I30" s="78">
        <f t="shared" si="4"/>
        <v>43</v>
      </c>
      <c r="J30" s="174">
        <f t="shared" si="3"/>
        <v>252</v>
      </c>
      <c r="K30" s="104">
        <f t="shared" si="6"/>
        <v>96.92307692307692</v>
      </c>
      <c r="L30" s="178"/>
      <c r="M30" s="145">
        <v>177</v>
      </c>
      <c r="N30" s="117">
        <v>209</v>
      </c>
      <c r="O30" s="219">
        <v>252</v>
      </c>
    </row>
    <row r="31" spans="1:15">
      <c r="A31" s="35" t="s">
        <v>1</v>
      </c>
      <c r="B31" s="56">
        <v>518</v>
      </c>
      <c r="C31" s="205">
        <v>1078</v>
      </c>
      <c r="D31" s="113">
        <v>825</v>
      </c>
      <c r="E31" s="85">
        <v>1198</v>
      </c>
      <c r="F31" s="229">
        <v>322</v>
      </c>
      <c r="G31" s="226">
        <f t="shared" si="7"/>
        <v>285</v>
      </c>
      <c r="H31" s="153">
        <f t="shared" si="4"/>
        <v>244</v>
      </c>
      <c r="I31" s="78">
        <f t="shared" si="4"/>
        <v>315</v>
      </c>
      <c r="J31" s="174">
        <f t="shared" si="3"/>
        <v>1166</v>
      </c>
      <c r="K31" s="104">
        <f t="shared" si="6"/>
        <v>97.328881469115188</v>
      </c>
      <c r="L31" s="178"/>
      <c r="M31" s="145">
        <v>607</v>
      </c>
      <c r="N31" s="117">
        <v>851</v>
      </c>
      <c r="O31" s="219">
        <v>1166</v>
      </c>
    </row>
    <row r="32" spans="1:15">
      <c r="A32" s="35" t="s">
        <v>28</v>
      </c>
      <c r="B32" s="56">
        <v>521</v>
      </c>
      <c r="C32" s="205">
        <v>9501</v>
      </c>
      <c r="D32" s="113">
        <v>9804</v>
      </c>
      <c r="E32" s="85">
        <v>10026</v>
      </c>
      <c r="F32" s="229">
        <v>2275</v>
      </c>
      <c r="G32" s="226">
        <f t="shared" si="7"/>
        <v>2665</v>
      </c>
      <c r="H32" s="153">
        <f t="shared" si="4"/>
        <v>2373</v>
      </c>
      <c r="I32" s="78">
        <f t="shared" si="4"/>
        <v>2713</v>
      </c>
      <c r="J32" s="174">
        <f t="shared" si="3"/>
        <v>10026</v>
      </c>
      <c r="K32" s="104">
        <f t="shared" si="6"/>
        <v>100</v>
      </c>
      <c r="L32" s="178"/>
      <c r="M32" s="145">
        <v>4940</v>
      </c>
      <c r="N32" s="117">
        <v>7313</v>
      </c>
      <c r="O32" s="219">
        <v>10026</v>
      </c>
    </row>
    <row r="33" spans="1:15">
      <c r="A33" s="35" t="s">
        <v>27</v>
      </c>
      <c r="B33" s="56" t="s">
        <v>26</v>
      </c>
      <c r="C33" s="205">
        <v>3500</v>
      </c>
      <c r="D33" s="113">
        <v>3675</v>
      </c>
      <c r="E33" s="85">
        <v>3752</v>
      </c>
      <c r="F33" s="229">
        <v>851</v>
      </c>
      <c r="G33" s="226">
        <f t="shared" si="7"/>
        <v>1032</v>
      </c>
      <c r="H33" s="153">
        <f t="shared" si="4"/>
        <v>863</v>
      </c>
      <c r="I33" s="78">
        <f t="shared" si="4"/>
        <v>1001</v>
      </c>
      <c r="J33" s="174">
        <f t="shared" si="3"/>
        <v>3747</v>
      </c>
      <c r="K33" s="104">
        <f t="shared" si="6"/>
        <v>99.866737739872065</v>
      </c>
      <c r="L33" s="178"/>
      <c r="M33" s="145">
        <v>1883</v>
      </c>
      <c r="N33" s="117">
        <v>2746</v>
      </c>
      <c r="O33" s="219">
        <v>3747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229">
        <v>0</v>
      </c>
      <c r="G34" s="226">
        <f t="shared" si="7"/>
        <v>0</v>
      </c>
      <c r="H34" s="153">
        <f t="shared" si="4"/>
        <v>0</v>
      </c>
      <c r="I34" s="78">
        <f t="shared" si="4"/>
        <v>0</v>
      </c>
      <c r="J34" s="174">
        <f t="shared" si="3"/>
        <v>0</v>
      </c>
      <c r="K34" s="104" t="str">
        <f t="shared" si="6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205">
        <v>24</v>
      </c>
      <c r="D35" s="113">
        <v>26</v>
      </c>
      <c r="E35" s="85">
        <v>46</v>
      </c>
      <c r="F35" s="229">
        <v>6</v>
      </c>
      <c r="G35" s="226">
        <f t="shared" si="7"/>
        <v>7</v>
      </c>
      <c r="H35" s="153">
        <f t="shared" si="4"/>
        <v>14</v>
      </c>
      <c r="I35" s="78">
        <f t="shared" si="4"/>
        <v>19</v>
      </c>
      <c r="J35" s="174">
        <f t="shared" si="3"/>
        <v>46</v>
      </c>
      <c r="K35" s="104">
        <f t="shared" si="6"/>
        <v>100</v>
      </c>
      <c r="L35" s="178"/>
      <c r="M35" s="145">
        <v>13</v>
      </c>
      <c r="N35" s="117">
        <v>27</v>
      </c>
      <c r="O35" s="219">
        <v>46</v>
      </c>
    </row>
    <row r="36" spans="1:15" ht="13.8" thickBot="1">
      <c r="A36" s="32" t="s">
        <v>24</v>
      </c>
      <c r="B36" s="58" t="s">
        <v>23</v>
      </c>
      <c r="C36" s="207">
        <v>840</v>
      </c>
      <c r="D36" s="114">
        <v>593</v>
      </c>
      <c r="E36" s="86">
        <v>764</v>
      </c>
      <c r="F36" s="230">
        <v>31</v>
      </c>
      <c r="G36" s="226">
        <f t="shared" si="7"/>
        <v>79</v>
      </c>
      <c r="H36" s="153">
        <f t="shared" si="4"/>
        <v>551</v>
      </c>
      <c r="I36" s="78">
        <f t="shared" si="4"/>
        <v>30</v>
      </c>
      <c r="J36" s="175">
        <f t="shared" si="3"/>
        <v>691</v>
      </c>
      <c r="K36" s="105">
        <f t="shared" si="6"/>
        <v>90.445026178010465</v>
      </c>
      <c r="L36" s="178"/>
      <c r="M36" s="126">
        <v>110</v>
      </c>
      <c r="N36" s="119">
        <v>661</v>
      </c>
      <c r="O36" s="231">
        <v>691</v>
      </c>
    </row>
    <row r="37" spans="1:15" ht="13.8" thickBot="1">
      <c r="A37" s="36" t="s">
        <v>22</v>
      </c>
      <c r="B37" s="60"/>
      <c r="C37" s="52">
        <f t="shared" ref="C37:I37" si="8">SUM(C27:C36)</f>
        <v>17703</v>
      </c>
      <c r="D37" s="52">
        <f t="shared" si="8"/>
        <v>17999</v>
      </c>
      <c r="E37" s="61">
        <f t="shared" si="8"/>
        <v>18702</v>
      </c>
      <c r="F37" s="21">
        <f t="shared" si="8"/>
        <v>4183</v>
      </c>
      <c r="G37" s="52">
        <f t="shared" si="8"/>
        <v>4760</v>
      </c>
      <c r="H37" s="232">
        <f t="shared" si="8"/>
        <v>4793</v>
      </c>
      <c r="I37" s="21">
        <f t="shared" si="8"/>
        <v>4772</v>
      </c>
      <c r="J37" s="62">
        <f t="shared" si="3"/>
        <v>18508</v>
      </c>
      <c r="K37" s="106">
        <f t="shared" si="6"/>
        <v>98.962677788471822</v>
      </c>
      <c r="L37" s="178"/>
      <c r="M37" s="21">
        <f>SUM(M27:M36)</f>
        <v>8943</v>
      </c>
      <c r="N37" s="23">
        <f>SUM(N27:N36)</f>
        <v>13736</v>
      </c>
      <c r="O37" s="21">
        <f>SUM(O27:O36)</f>
        <v>18508</v>
      </c>
    </row>
    <row r="38" spans="1:15">
      <c r="A38" s="34" t="s">
        <v>21</v>
      </c>
      <c r="B38" s="55">
        <v>601</v>
      </c>
      <c r="C38" s="233">
        <v>0</v>
      </c>
      <c r="D38" s="112">
        <v>0</v>
      </c>
      <c r="E38" s="84">
        <v>0</v>
      </c>
      <c r="F38" s="234">
        <v>0</v>
      </c>
      <c r="G38" s="226">
        <f t="shared" si="7"/>
        <v>0</v>
      </c>
      <c r="H38" s="152">
        <f t="shared" si="4"/>
        <v>0</v>
      </c>
      <c r="I38" s="235">
        <f t="shared" si="4"/>
        <v>0</v>
      </c>
      <c r="J38" s="173">
        <f t="shared" si="3"/>
        <v>0</v>
      </c>
      <c r="K38" s="103" t="str">
        <f t="shared" si="6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205">
        <v>535</v>
      </c>
      <c r="D39" s="113">
        <v>525</v>
      </c>
      <c r="E39" s="85">
        <v>525</v>
      </c>
      <c r="F39" s="229">
        <v>150</v>
      </c>
      <c r="G39" s="226">
        <f t="shared" si="7"/>
        <v>98</v>
      </c>
      <c r="H39" s="153">
        <f t="shared" si="4"/>
        <v>118</v>
      </c>
      <c r="I39" s="78">
        <f t="shared" si="4"/>
        <v>145</v>
      </c>
      <c r="J39" s="174">
        <f t="shared" si="3"/>
        <v>511</v>
      </c>
      <c r="K39" s="104">
        <f t="shared" si="6"/>
        <v>97.333333333333343</v>
      </c>
      <c r="L39" s="178"/>
      <c r="M39" s="145">
        <v>248</v>
      </c>
      <c r="N39" s="117">
        <v>366</v>
      </c>
      <c r="O39" s="219">
        <v>511</v>
      </c>
    </row>
    <row r="40" spans="1:15">
      <c r="A40" s="35" t="s">
        <v>19</v>
      </c>
      <c r="B40" s="56">
        <v>604</v>
      </c>
      <c r="C40" s="205">
        <v>0</v>
      </c>
      <c r="D40" s="113">
        <v>0</v>
      </c>
      <c r="E40" s="85">
        <v>48</v>
      </c>
      <c r="F40" s="229">
        <v>0</v>
      </c>
      <c r="G40" s="226">
        <f t="shared" si="7"/>
        <v>0</v>
      </c>
      <c r="H40" s="153">
        <f t="shared" si="4"/>
        <v>0</v>
      </c>
      <c r="I40" s="78">
        <f t="shared" si="4"/>
        <v>48</v>
      </c>
      <c r="J40" s="174">
        <f t="shared" si="3"/>
        <v>48</v>
      </c>
      <c r="K40" s="104">
        <f t="shared" si="6"/>
        <v>100</v>
      </c>
      <c r="L40" s="178"/>
      <c r="M40" s="145">
        <v>0</v>
      </c>
      <c r="N40" s="117">
        <v>0</v>
      </c>
      <c r="O40" s="219">
        <v>48</v>
      </c>
    </row>
    <row r="41" spans="1:15">
      <c r="A41" s="35" t="s">
        <v>18</v>
      </c>
      <c r="B41" s="56" t="s">
        <v>17</v>
      </c>
      <c r="C41" s="205">
        <v>16584</v>
      </c>
      <c r="D41" s="113">
        <v>16670</v>
      </c>
      <c r="E41" s="85">
        <v>17373</v>
      </c>
      <c r="F41" s="229">
        <v>4167</v>
      </c>
      <c r="G41" s="226">
        <f t="shared" si="7"/>
        <v>4168</v>
      </c>
      <c r="H41" s="153">
        <f t="shared" si="4"/>
        <v>4446</v>
      </c>
      <c r="I41" s="78">
        <f t="shared" si="4"/>
        <v>4592</v>
      </c>
      <c r="J41" s="174">
        <f t="shared" si="3"/>
        <v>17373</v>
      </c>
      <c r="K41" s="104">
        <f t="shared" si="6"/>
        <v>100</v>
      </c>
      <c r="L41" s="178"/>
      <c r="M41" s="145">
        <v>8335</v>
      </c>
      <c r="N41" s="117">
        <v>12781</v>
      </c>
      <c r="O41" s="219">
        <v>17373</v>
      </c>
    </row>
    <row r="42" spans="1:15" ht="13.8" thickBot="1">
      <c r="A42" s="32" t="s">
        <v>7</v>
      </c>
      <c r="B42" s="58" t="s">
        <v>16</v>
      </c>
      <c r="C42" s="207">
        <v>650</v>
      </c>
      <c r="D42" s="114">
        <v>804</v>
      </c>
      <c r="E42" s="86">
        <v>756</v>
      </c>
      <c r="F42" s="230">
        <v>219</v>
      </c>
      <c r="G42" s="226">
        <f t="shared" si="7"/>
        <v>189</v>
      </c>
      <c r="H42" s="154">
        <f t="shared" si="4"/>
        <v>267</v>
      </c>
      <c r="I42" s="177">
        <f t="shared" si="4"/>
        <v>-12</v>
      </c>
      <c r="J42" s="175">
        <f t="shared" si="3"/>
        <v>663</v>
      </c>
      <c r="K42" s="105">
        <f t="shared" si="6"/>
        <v>87.698412698412696</v>
      </c>
      <c r="L42" s="178"/>
      <c r="M42" s="126">
        <v>408</v>
      </c>
      <c r="N42" s="236">
        <v>675</v>
      </c>
      <c r="O42" s="170">
        <v>663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17769</v>
      </c>
      <c r="D43" s="61">
        <f t="shared" si="9"/>
        <v>17999</v>
      </c>
      <c r="E43" s="61">
        <f t="shared" si="9"/>
        <v>18702</v>
      </c>
      <c r="F43" s="8">
        <f t="shared" si="9"/>
        <v>4536</v>
      </c>
      <c r="G43" s="21">
        <f t="shared" si="9"/>
        <v>4455</v>
      </c>
      <c r="H43" s="52">
        <f t="shared" si="9"/>
        <v>4831</v>
      </c>
      <c r="I43" s="21">
        <f t="shared" si="9"/>
        <v>4773</v>
      </c>
      <c r="J43" s="62">
        <f t="shared" si="3"/>
        <v>18595</v>
      </c>
      <c r="K43" s="108">
        <f t="shared" si="6"/>
        <v>99.427868677146819</v>
      </c>
      <c r="L43" s="178"/>
      <c r="M43" s="21">
        <f>SUM(M38:M42)</f>
        <v>8991</v>
      </c>
      <c r="N43" s="23">
        <f>SUM(N38:N42)</f>
        <v>13822</v>
      </c>
      <c r="O43" s="21">
        <f>SUM(O38:O42)</f>
        <v>18595</v>
      </c>
    </row>
    <row r="44" spans="1:15" ht="5.25" customHeight="1" thickBot="1">
      <c r="A44" s="32"/>
      <c r="B44" s="63"/>
      <c r="C44" s="4"/>
      <c r="D44" s="64"/>
      <c r="E44" s="64"/>
      <c r="F44" s="65"/>
      <c r="G44" s="24"/>
      <c r="H44" s="23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1185</v>
      </c>
      <c r="D45" s="61">
        <f t="shared" si="10"/>
        <v>1329</v>
      </c>
      <c r="E45" s="61">
        <f t="shared" si="10"/>
        <v>1329</v>
      </c>
      <c r="F45" s="8">
        <f t="shared" si="10"/>
        <v>369</v>
      </c>
      <c r="G45" s="62">
        <f t="shared" si="10"/>
        <v>287</v>
      </c>
      <c r="H45" s="8">
        <f t="shared" si="10"/>
        <v>385</v>
      </c>
      <c r="I45" s="62">
        <f t="shared" si="10"/>
        <v>181</v>
      </c>
      <c r="J45" s="67">
        <f t="shared" si="3"/>
        <v>1222</v>
      </c>
      <c r="K45" s="103">
        <f t="shared" si="6"/>
        <v>91.948833709556055</v>
      </c>
      <c r="L45" s="178"/>
      <c r="M45" s="8">
        <f>M43-M41</f>
        <v>656</v>
      </c>
      <c r="N45" s="128">
        <f>N43-N41</f>
        <v>1041</v>
      </c>
      <c r="O45" s="8">
        <f>O43-O41</f>
        <v>1222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66</v>
      </c>
      <c r="D46" s="61">
        <f t="shared" si="11"/>
        <v>0</v>
      </c>
      <c r="E46" s="61">
        <f t="shared" si="11"/>
        <v>0</v>
      </c>
      <c r="F46" s="8">
        <f t="shared" si="11"/>
        <v>353</v>
      </c>
      <c r="G46" s="62">
        <f t="shared" si="11"/>
        <v>-305</v>
      </c>
      <c r="H46" s="8">
        <f t="shared" si="11"/>
        <v>38</v>
      </c>
      <c r="I46" s="62">
        <f t="shared" si="11"/>
        <v>1</v>
      </c>
      <c r="J46" s="67">
        <f t="shared" si="3"/>
        <v>87</v>
      </c>
      <c r="K46" s="103" t="str">
        <f t="shared" si="6"/>
        <v>x</v>
      </c>
      <c r="L46" s="178"/>
      <c r="M46" s="8">
        <f>M43-M37</f>
        <v>48</v>
      </c>
      <c r="N46" s="128">
        <f>N43-N37</f>
        <v>86</v>
      </c>
      <c r="O46" s="8">
        <f>O43-O37</f>
        <v>87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-16518</v>
      </c>
      <c r="D47" s="61">
        <f t="shared" si="12"/>
        <v>-16670</v>
      </c>
      <c r="E47" s="61">
        <f t="shared" si="12"/>
        <v>-17373</v>
      </c>
      <c r="F47" s="8">
        <f t="shared" si="12"/>
        <v>-3814</v>
      </c>
      <c r="G47" s="62">
        <f t="shared" si="12"/>
        <v>-4473</v>
      </c>
      <c r="H47" s="8">
        <f t="shared" si="12"/>
        <v>-4408</v>
      </c>
      <c r="I47" s="62">
        <f t="shared" si="12"/>
        <v>-4591</v>
      </c>
      <c r="J47" s="61">
        <f t="shared" si="3"/>
        <v>-17286</v>
      </c>
      <c r="K47" s="103">
        <f t="shared" si="6"/>
        <v>99.499222932136078</v>
      </c>
      <c r="L47" s="178"/>
      <c r="M47" s="8">
        <f>M46-M41</f>
        <v>-8287</v>
      </c>
      <c r="N47" s="128">
        <f>N46-N41</f>
        <v>-12695</v>
      </c>
      <c r="O47" s="8">
        <f>O46-O41</f>
        <v>-17286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79</v>
      </c>
    </row>
    <row r="58" spans="1:10">
      <c r="A58" s="26" t="s">
        <v>80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118CC1-F2B1-49A8-82A4-D8AB5FE80977}">
  <dimension ref="A1:P58"/>
  <sheetViews>
    <sheetView workbookViewId="0">
      <selection activeCell="Q1" sqref="Q1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44140625" style="2" customWidth="1"/>
    <col min="10" max="10" width="9.109375" style="2" customWidth="1"/>
    <col min="11" max="11" width="12" style="1" customWidth="1"/>
    <col min="12" max="12" width="8.554687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5546875" style="1"/>
  </cols>
  <sheetData>
    <row r="1" spans="1:16" ht="24" customHeight="1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21.75" customHeight="1">
      <c r="A4" s="28"/>
      <c r="F4" s="14"/>
      <c r="G4" s="14"/>
    </row>
    <row r="5" spans="1:16">
      <c r="A5" s="29"/>
      <c r="F5" s="14"/>
      <c r="G5" s="14"/>
    </row>
    <row r="6" spans="1:16" ht="6" customHeight="1" thickBot="1">
      <c r="F6" s="14"/>
      <c r="G6" s="14"/>
    </row>
    <row r="7" spans="1:16" ht="24.75" customHeight="1" thickBot="1">
      <c r="A7" s="30" t="s">
        <v>60</v>
      </c>
      <c r="B7" s="15"/>
      <c r="C7" s="184" t="s">
        <v>81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23.25" customHeight="1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31</v>
      </c>
      <c r="D11" s="93">
        <v>32</v>
      </c>
      <c r="E11" s="87">
        <v>32</v>
      </c>
      <c r="F11" s="129">
        <v>29</v>
      </c>
      <c r="G11" s="194">
        <f t="shared" ref="G11:I23" si="0">M11</f>
        <v>28</v>
      </c>
      <c r="H11" s="195">
        <f t="shared" si="0"/>
        <v>28</v>
      </c>
      <c r="I11" s="196">
        <f>O11</f>
        <v>27</v>
      </c>
      <c r="J11" s="98" t="s">
        <v>4</v>
      </c>
      <c r="K11" s="102" t="s">
        <v>4</v>
      </c>
      <c r="L11" s="178"/>
      <c r="M11" s="197">
        <v>28</v>
      </c>
      <c r="N11" s="198">
        <v>28</v>
      </c>
      <c r="O11" s="171">
        <v>27</v>
      </c>
    </row>
    <row r="12" spans="1:16" ht="13.8" thickBot="1">
      <c r="A12" s="33" t="s">
        <v>44</v>
      </c>
      <c r="B12" s="199"/>
      <c r="C12" s="200">
        <v>31</v>
      </c>
      <c r="D12" s="141">
        <v>32</v>
      </c>
      <c r="E12" s="88">
        <v>32</v>
      </c>
      <c r="F12" s="130">
        <v>29</v>
      </c>
      <c r="G12" s="201">
        <f t="shared" si="0"/>
        <v>27</v>
      </c>
      <c r="H12" s="202">
        <f t="shared" si="0"/>
        <v>27</v>
      </c>
      <c r="I12" s="201">
        <f>O12</f>
        <v>27</v>
      </c>
      <c r="J12" s="99"/>
      <c r="K12" s="59" t="s">
        <v>4</v>
      </c>
      <c r="L12" s="178"/>
      <c r="M12" s="203">
        <v>27</v>
      </c>
      <c r="N12" s="204">
        <v>27</v>
      </c>
      <c r="O12" s="172">
        <v>27</v>
      </c>
    </row>
    <row r="13" spans="1:16" ht="12" customHeight="1">
      <c r="A13" s="34" t="s">
        <v>62</v>
      </c>
      <c r="B13" s="50"/>
      <c r="C13" s="205">
        <v>28337</v>
      </c>
      <c r="D13" s="93" t="s">
        <v>4</v>
      </c>
      <c r="E13" s="93" t="s">
        <v>4</v>
      </c>
      <c r="F13" s="123">
        <v>30184</v>
      </c>
      <c r="G13" s="77">
        <f t="shared" si="0"/>
        <v>21632</v>
      </c>
      <c r="H13" s="78">
        <f t="shared" si="0"/>
        <v>21872</v>
      </c>
      <c r="I13" s="77">
        <f>O13</f>
        <v>21906</v>
      </c>
      <c r="J13" s="96" t="s">
        <v>4</v>
      </c>
      <c r="K13" s="6" t="s">
        <v>4</v>
      </c>
      <c r="L13" s="178"/>
      <c r="M13" s="144">
        <v>21632</v>
      </c>
      <c r="N13" s="117">
        <v>21872</v>
      </c>
      <c r="O13" s="206">
        <v>21906</v>
      </c>
    </row>
    <row r="14" spans="1:16">
      <c r="A14" s="35" t="s">
        <v>63</v>
      </c>
      <c r="B14" s="50"/>
      <c r="C14" s="205">
        <v>19354</v>
      </c>
      <c r="D14" s="94" t="s">
        <v>4</v>
      </c>
      <c r="E14" s="94" t="s">
        <v>4</v>
      </c>
      <c r="F14" s="121">
        <v>19005</v>
      </c>
      <c r="G14" s="77">
        <f t="shared" si="0"/>
        <v>18359</v>
      </c>
      <c r="H14" s="78">
        <f t="shared" si="0"/>
        <v>18630</v>
      </c>
      <c r="I14" s="77">
        <f t="shared" si="0"/>
        <v>18683</v>
      </c>
      <c r="J14" s="96" t="s">
        <v>4</v>
      </c>
      <c r="K14" s="6" t="s">
        <v>4</v>
      </c>
      <c r="L14" s="178"/>
      <c r="M14" s="145">
        <v>18359</v>
      </c>
      <c r="N14" s="117">
        <v>18630</v>
      </c>
      <c r="O14" s="206">
        <v>18683</v>
      </c>
    </row>
    <row r="15" spans="1:16">
      <c r="A15" s="35" t="s">
        <v>43</v>
      </c>
      <c r="B15" s="50" t="s">
        <v>42</v>
      </c>
      <c r="C15" s="205">
        <v>13</v>
      </c>
      <c r="D15" s="94" t="s">
        <v>4</v>
      </c>
      <c r="E15" s="94" t="s">
        <v>4</v>
      </c>
      <c r="F15" s="121">
        <v>13</v>
      </c>
      <c r="G15" s="77">
        <f t="shared" si="0"/>
        <v>12</v>
      </c>
      <c r="H15" s="78">
        <f t="shared" si="0"/>
        <v>12</v>
      </c>
      <c r="I15" s="77">
        <f t="shared" si="0"/>
        <v>592</v>
      </c>
      <c r="J15" s="96" t="s">
        <v>4</v>
      </c>
      <c r="K15" s="6" t="s">
        <v>4</v>
      </c>
      <c r="L15" s="178"/>
      <c r="M15" s="145">
        <v>12</v>
      </c>
      <c r="N15" s="117">
        <v>12</v>
      </c>
      <c r="O15" s="206">
        <v>592</v>
      </c>
    </row>
    <row r="16" spans="1:16">
      <c r="A16" s="35" t="s">
        <v>41</v>
      </c>
      <c r="B16" s="50" t="s">
        <v>4</v>
      </c>
      <c r="C16" s="205">
        <v>8909</v>
      </c>
      <c r="D16" s="94" t="s">
        <v>4</v>
      </c>
      <c r="E16" s="94" t="s">
        <v>4</v>
      </c>
      <c r="F16" s="121">
        <v>23345</v>
      </c>
      <c r="G16" s="77">
        <f t="shared" si="0"/>
        <v>15771</v>
      </c>
      <c r="H16" s="78">
        <f t="shared" si="0"/>
        <v>11615</v>
      </c>
      <c r="I16" s="77">
        <f t="shared" si="0"/>
        <v>3821</v>
      </c>
      <c r="J16" s="96" t="s">
        <v>4</v>
      </c>
      <c r="K16" s="6" t="s">
        <v>4</v>
      </c>
      <c r="L16" s="178"/>
      <c r="M16" s="145">
        <v>15771</v>
      </c>
      <c r="N16" s="117">
        <v>11615</v>
      </c>
      <c r="O16" s="206">
        <v>3821</v>
      </c>
    </row>
    <row r="17" spans="1:15" ht="13.8" thickBot="1">
      <c r="A17" s="32" t="s">
        <v>40</v>
      </c>
      <c r="B17" s="51" t="s">
        <v>39</v>
      </c>
      <c r="C17" s="207">
        <v>10725</v>
      </c>
      <c r="D17" s="95" t="s">
        <v>4</v>
      </c>
      <c r="E17" s="95" t="s">
        <v>4</v>
      </c>
      <c r="F17" s="131">
        <v>11392</v>
      </c>
      <c r="G17" s="77">
        <f t="shared" si="0"/>
        <v>11873</v>
      </c>
      <c r="H17" s="78">
        <f t="shared" si="0"/>
        <v>11059</v>
      </c>
      <c r="I17" s="77">
        <f t="shared" si="0"/>
        <v>11610</v>
      </c>
      <c r="J17" s="100" t="s">
        <v>4</v>
      </c>
      <c r="K17" s="7" t="s">
        <v>4</v>
      </c>
      <c r="L17" s="178"/>
      <c r="M17" s="146">
        <v>11873</v>
      </c>
      <c r="N17" s="118">
        <v>11059</v>
      </c>
      <c r="O17" s="208">
        <v>11610</v>
      </c>
    </row>
    <row r="18" spans="1:15" ht="13.8" thickBot="1">
      <c r="A18" s="36" t="s">
        <v>38</v>
      </c>
      <c r="B18" s="25"/>
      <c r="C18" s="52">
        <f>C13-C14+C15+C16+C17</f>
        <v>28630</v>
      </c>
      <c r="D18" s="52" t="s">
        <v>4</v>
      </c>
      <c r="E18" s="52" t="s">
        <v>4</v>
      </c>
      <c r="F18" s="21">
        <f>F13-F14+F15+F16+F17</f>
        <v>45929</v>
      </c>
      <c r="G18" s="21">
        <f>G13-G14+G15+G16+G17</f>
        <v>30929</v>
      </c>
      <c r="H18" s="21">
        <f t="shared" ref="H18:I18" si="1">H13-H14+H15+H16+H17</f>
        <v>25928</v>
      </c>
      <c r="I18" s="21">
        <f t="shared" si="1"/>
        <v>19246</v>
      </c>
      <c r="J18" s="61" t="s">
        <v>4</v>
      </c>
      <c r="K18" s="8" t="s">
        <v>4</v>
      </c>
      <c r="L18" s="178"/>
      <c r="M18" s="125">
        <f>M13-M14+M15+M16+M17</f>
        <v>30929</v>
      </c>
      <c r="N18" s="125">
        <f t="shared" ref="N18:O18" si="2">N13-N14+N15+N16+N17</f>
        <v>25928</v>
      </c>
      <c r="O18" s="125">
        <f t="shared" si="2"/>
        <v>19246</v>
      </c>
    </row>
    <row r="19" spans="1:15">
      <c r="A19" s="32" t="s">
        <v>66</v>
      </c>
      <c r="B19" s="53" t="s">
        <v>67</v>
      </c>
      <c r="C19" s="209">
        <v>9024</v>
      </c>
      <c r="D19" s="93" t="s">
        <v>4</v>
      </c>
      <c r="E19" s="93" t="s">
        <v>4</v>
      </c>
      <c r="F19" s="131">
        <v>11218</v>
      </c>
      <c r="G19" s="77">
        <f t="shared" si="0"/>
        <v>3413</v>
      </c>
      <c r="H19" s="78">
        <f t="shared" si="0"/>
        <v>3383</v>
      </c>
      <c r="I19" s="77">
        <f t="shared" si="0"/>
        <v>3362</v>
      </c>
      <c r="J19" s="100" t="s">
        <v>4</v>
      </c>
      <c r="K19" s="7" t="s">
        <v>4</v>
      </c>
      <c r="L19" s="178"/>
      <c r="M19" s="147">
        <v>3413</v>
      </c>
      <c r="N19" s="118">
        <v>3383</v>
      </c>
      <c r="O19" s="208">
        <v>3362</v>
      </c>
    </row>
    <row r="20" spans="1:15">
      <c r="A20" s="35" t="s">
        <v>37</v>
      </c>
      <c r="B20" s="50" t="s">
        <v>36</v>
      </c>
      <c r="C20" s="210">
        <v>7089</v>
      </c>
      <c r="D20" s="94" t="s">
        <v>4</v>
      </c>
      <c r="E20" s="94" t="s">
        <v>4</v>
      </c>
      <c r="F20" s="121">
        <v>4899</v>
      </c>
      <c r="G20" s="77">
        <f t="shared" si="0"/>
        <v>7998</v>
      </c>
      <c r="H20" s="78">
        <f t="shared" si="0"/>
        <v>8023</v>
      </c>
      <c r="I20" s="77">
        <f t="shared" si="0"/>
        <v>10959</v>
      </c>
      <c r="J20" s="96" t="s">
        <v>4</v>
      </c>
      <c r="K20" s="6" t="s">
        <v>4</v>
      </c>
      <c r="L20" s="178"/>
      <c r="M20" s="145">
        <v>7998</v>
      </c>
      <c r="N20" s="117">
        <v>8023</v>
      </c>
      <c r="O20" s="206">
        <v>10959</v>
      </c>
    </row>
    <row r="21" spans="1:15">
      <c r="A21" s="35" t="s">
        <v>35</v>
      </c>
      <c r="B21" s="50" t="s">
        <v>4</v>
      </c>
      <c r="C21" s="210">
        <v>0</v>
      </c>
      <c r="D21" s="94" t="s">
        <v>4</v>
      </c>
      <c r="E21" s="94" t="s">
        <v>4</v>
      </c>
      <c r="F21" s="121">
        <v>0</v>
      </c>
      <c r="G21" s="77">
        <f t="shared" si="0"/>
        <v>0</v>
      </c>
      <c r="H21" s="78">
        <f t="shared" si="0"/>
        <v>0</v>
      </c>
      <c r="I21" s="77">
        <f t="shared" si="0"/>
        <v>0</v>
      </c>
      <c r="J21" s="96" t="s">
        <v>4</v>
      </c>
      <c r="K21" s="6" t="s">
        <v>4</v>
      </c>
      <c r="L21" s="178"/>
      <c r="M21" s="145">
        <v>0</v>
      </c>
      <c r="N21" s="117">
        <v>0</v>
      </c>
      <c r="O21" s="206">
        <v>0</v>
      </c>
    </row>
    <row r="22" spans="1:15">
      <c r="A22" s="35" t="s">
        <v>34</v>
      </c>
      <c r="B22" s="50" t="s">
        <v>4</v>
      </c>
      <c r="C22" s="210">
        <v>12123</v>
      </c>
      <c r="D22" s="94" t="s">
        <v>4</v>
      </c>
      <c r="E22" s="94" t="s">
        <v>4</v>
      </c>
      <c r="F22" s="121">
        <v>26260</v>
      </c>
      <c r="G22" s="77">
        <f t="shared" si="0"/>
        <v>16065</v>
      </c>
      <c r="H22" s="78">
        <f t="shared" si="0"/>
        <v>11753</v>
      </c>
      <c r="I22" s="77">
        <f t="shared" si="0"/>
        <v>4634</v>
      </c>
      <c r="J22" s="96" t="s">
        <v>4</v>
      </c>
      <c r="K22" s="6" t="s">
        <v>4</v>
      </c>
      <c r="L22" s="178"/>
      <c r="M22" s="145">
        <v>16065</v>
      </c>
      <c r="N22" s="117">
        <v>11753</v>
      </c>
      <c r="O22" s="206">
        <v>4634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33410</v>
      </c>
      <c r="D24" s="109">
        <v>28454</v>
      </c>
      <c r="E24" s="81">
        <v>28454</v>
      </c>
      <c r="F24" s="109">
        <v>7520</v>
      </c>
      <c r="G24" s="149">
        <f>M24-F24</f>
        <v>8666</v>
      </c>
      <c r="H24" s="149">
        <f>N24-M24</f>
        <v>5373</v>
      </c>
      <c r="I24" s="135">
        <f>O24-N24</f>
        <v>6895</v>
      </c>
      <c r="J24" s="173">
        <f t="shared" ref="J24:J45" si="3">SUM(F24:I24)</f>
        <v>28454</v>
      </c>
      <c r="K24" s="103">
        <f>IF(E24=0,"x",(J24/E24*100))</f>
        <v>100</v>
      </c>
      <c r="L24" s="178"/>
      <c r="M24" s="144">
        <v>16186</v>
      </c>
      <c r="N24" s="215">
        <v>21559</v>
      </c>
      <c r="O24" s="216">
        <v>28454</v>
      </c>
    </row>
    <row r="25" spans="1:15">
      <c r="A25" s="35" t="s">
        <v>31</v>
      </c>
      <c r="B25" s="56" t="s">
        <v>4</v>
      </c>
      <c r="C25" s="205">
        <v>5466</v>
      </c>
      <c r="D25" s="110"/>
      <c r="E25" s="82">
        <v>5401</v>
      </c>
      <c r="F25" s="110">
        <v>0</v>
      </c>
      <c r="G25" s="150">
        <f t="shared" ref="G25:I42" si="4">M25-F25</f>
        <v>2401</v>
      </c>
      <c r="H25" s="150">
        <f t="shared" ref="H25:I42" si="5">N25-M25</f>
        <v>0</v>
      </c>
      <c r="I25" s="136">
        <f t="shared" si="5"/>
        <v>3000</v>
      </c>
      <c r="J25" s="174">
        <f t="shared" si="3"/>
        <v>5401</v>
      </c>
      <c r="K25" s="104">
        <f>IF(E25=0,"x",(J25/E25)*100)</f>
        <v>100</v>
      </c>
      <c r="L25" s="178"/>
      <c r="M25" s="145">
        <v>2401</v>
      </c>
      <c r="N25" s="117">
        <v>2401</v>
      </c>
      <c r="O25" s="219">
        <v>5401</v>
      </c>
    </row>
    <row r="26" spans="1:15" ht="13.8" thickBot="1">
      <c r="A26" s="33" t="s">
        <v>30</v>
      </c>
      <c r="B26" s="57">
        <v>672</v>
      </c>
      <c r="C26" s="220">
        <v>27944</v>
      </c>
      <c r="D26" s="111">
        <v>28454</v>
      </c>
      <c r="E26" s="83">
        <v>23053</v>
      </c>
      <c r="F26" s="132">
        <v>7520</v>
      </c>
      <c r="G26" s="151">
        <f t="shared" si="4"/>
        <v>6265</v>
      </c>
      <c r="H26" s="238">
        <f t="shared" si="5"/>
        <v>5373</v>
      </c>
      <c r="I26" s="137">
        <f t="shared" si="5"/>
        <v>3895</v>
      </c>
      <c r="J26" s="175">
        <f t="shared" si="3"/>
        <v>23053</v>
      </c>
      <c r="K26" s="105">
        <f t="shared" ref="K26" si="6">IF(E26=0,"x",(J26/E26*100))</f>
        <v>100</v>
      </c>
      <c r="L26" s="178"/>
      <c r="M26" s="146">
        <v>13785</v>
      </c>
      <c r="N26" s="223">
        <v>19158</v>
      </c>
      <c r="O26" s="224">
        <v>23053</v>
      </c>
    </row>
    <row r="27" spans="1:15">
      <c r="A27" s="34" t="s">
        <v>6</v>
      </c>
      <c r="B27" s="55">
        <v>501</v>
      </c>
      <c r="C27" s="205">
        <v>1991</v>
      </c>
      <c r="D27" s="112">
        <v>1870</v>
      </c>
      <c r="E27" s="84">
        <v>1150</v>
      </c>
      <c r="F27" s="112">
        <v>175</v>
      </c>
      <c r="G27" s="152">
        <f t="shared" si="4"/>
        <v>347</v>
      </c>
      <c r="H27" s="152">
        <f t="shared" si="5"/>
        <v>276</v>
      </c>
      <c r="I27" s="176">
        <f t="shared" si="5"/>
        <v>324</v>
      </c>
      <c r="J27" s="173">
        <f t="shared" si="3"/>
        <v>1122</v>
      </c>
      <c r="K27" s="108">
        <f t="shared" ref="K27:K47" si="7">IF(E27=0,"x",(J27/E27)*100)</f>
        <v>97.565217391304344</v>
      </c>
      <c r="L27" s="178"/>
      <c r="M27" s="147">
        <v>522</v>
      </c>
      <c r="N27" s="227">
        <v>798</v>
      </c>
      <c r="O27" s="228">
        <v>1122</v>
      </c>
    </row>
    <row r="28" spans="1:15">
      <c r="A28" s="35" t="s">
        <v>29</v>
      </c>
      <c r="B28" s="56">
        <v>502</v>
      </c>
      <c r="C28" s="205">
        <v>9740</v>
      </c>
      <c r="D28" s="113">
        <v>14138</v>
      </c>
      <c r="E28" s="85">
        <v>5430</v>
      </c>
      <c r="F28" s="113">
        <v>1450</v>
      </c>
      <c r="G28" s="153">
        <f t="shared" si="4"/>
        <v>527</v>
      </c>
      <c r="H28" s="153">
        <f t="shared" si="5"/>
        <v>1923</v>
      </c>
      <c r="I28" s="78">
        <f t="shared" si="5"/>
        <v>1422</v>
      </c>
      <c r="J28" s="174">
        <f t="shared" si="3"/>
        <v>5322</v>
      </c>
      <c r="K28" s="104">
        <f t="shared" si="7"/>
        <v>98.011049723756898</v>
      </c>
      <c r="L28" s="178"/>
      <c r="M28" s="145">
        <v>1977</v>
      </c>
      <c r="N28" s="117">
        <v>3900</v>
      </c>
      <c r="O28" s="219">
        <v>5322</v>
      </c>
    </row>
    <row r="29" spans="1:15">
      <c r="A29" s="35" t="s">
        <v>5</v>
      </c>
      <c r="B29" s="56">
        <v>504</v>
      </c>
      <c r="C29" s="205">
        <v>3</v>
      </c>
      <c r="D29" s="113">
        <v>0</v>
      </c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/>
    </row>
    <row r="30" spans="1:15">
      <c r="A30" s="35" t="s">
        <v>0</v>
      </c>
      <c r="B30" s="56">
        <v>511</v>
      </c>
      <c r="C30" s="205">
        <v>6800</v>
      </c>
      <c r="D30" s="113">
        <v>5700</v>
      </c>
      <c r="E30" s="85">
        <v>5000</v>
      </c>
      <c r="F30" s="113">
        <v>293</v>
      </c>
      <c r="G30" s="153">
        <f t="shared" si="4"/>
        <v>677</v>
      </c>
      <c r="H30" s="153">
        <f t="shared" si="5"/>
        <v>1711</v>
      </c>
      <c r="I30" s="78">
        <f t="shared" si="5"/>
        <v>2320</v>
      </c>
      <c r="J30" s="174">
        <f t="shared" si="3"/>
        <v>5001</v>
      </c>
      <c r="K30" s="104">
        <f t="shared" si="7"/>
        <v>100.02</v>
      </c>
      <c r="L30" s="178"/>
      <c r="M30" s="145">
        <v>970</v>
      </c>
      <c r="N30" s="117">
        <v>2681</v>
      </c>
      <c r="O30" s="219">
        <v>5001</v>
      </c>
    </row>
    <row r="31" spans="1:15">
      <c r="A31" s="35" t="s">
        <v>1</v>
      </c>
      <c r="B31" s="56">
        <v>518</v>
      </c>
      <c r="C31" s="205">
        <v>2586</v>
      </c>
      <c r="D31" s="113">
        <v>1894</v>
      </c>
      <c r="E31" s="85">
        <v>1575</v>
      </c>
      <c r="F31" s="113">
        <v>299</v>
      </c>
      <c r="G31" s="153">
        <f t="shared" si="4"/>
        <v>397</v>
      </c>
      <c r="H31" s="153">
        <f t="shared" si="5"/>
        <v>532</v>
      </c>
      <c r="I31" s="78">
        <f t="shared" si="5"/>
        <v>343</v>
      </c>
      <c r="J31" s="174">
        <f t="shared" si="3"/>
        <v>1571</v>
      </c>
      <c r="K31" s="104">
        <f t="shared" si="7"/>
        <v>99.746031746031747</v>
      </c>
      <c r="L31" s="178"/>
      <c r="M31" s="145">
        <v>696</v>
      </c>
      <c r="N31" s="117">
        <v>1228</v>
      </c>
      <c r="O31" s="219">
        <v>1571</v>
      </c>
    </row>
    <row r="32" spans="1:15">
      <c r="A32" s="35" t="s">
        <v>28</v>
      </c>
      <c r="B32" s="56">
        <v>521</v>
      </c>
      <c r="C32" s="205">
        <v>15638</v>
      </c>
      <c r="D32" s="113">
        <v>16166</v>
      </c>
      <c r="E32" s="85">
        <v>14566</v>
      </c>
      <c r="F32" s="113">
        <v>3327</v>
      </c>
      <c r="G32" s="153">
        <f t="shared" si="4"/>
        <v>3540</v>
      </c>
      <c r="H32" s="153">
        <f t="shared" si="5"/>
        <v>2992</v>
      </c>
      <c r="I32" s="78">
        <f t="shared" si="5"/>
        <v>3549</v>
      </c>
      <c r="J32" s="174">
        <f t="shared" si="3"/>
        <v>13408</v>
      </c>
      <c r="K32" s="104">
        <f t="shared" si="7"/>
        <v>92.049979404091715</v>
      </c>
      <c r="L32" s="178"/>
      <c r="M32" s="145">
        <v>6867</v>
      </c>
      <c r="N32" s="117">
        <v>9859</v>
      </c>
      <c r="O32" s="219">
        <v>13408</v>
      </c>
    </row>
    <row r="33" spans="1:15">
      <c r="A33" s="35" t="s">
        <v>27</v>
      </c>
      <c r="B33" s="56" t="s">
        <v>26</v>
      </c>
      <c r="C33" s="205">
        <v>6120</v>
      </c>
      <c r="D33" s="113">
        <v>6005</v>
      </c>
      <c r="E33" s="85">
        <v>5200</v>
      </c>
      <c r="F33" s="113">
        <v>1287</v>
      </c>
      <c r="G33" s="153">
        <f t="shared" si="4"/>
        <v>1375</v>
      </c>
      <c r="H33" s="153">
        <f t="shared" si="5"/>
        <v>1159</v>
      </c>
      <c r="I33" s="78">
        <f t="shared" si="5"/>
        <v>1379</v>
      </c>
      <c r="J33" s="174">
        <f t="shared" si="3"/>
        <v>5200</v>
      </c>
      <c r="K33" s="104">
        <f t="shared" si="7"/>
        <v>100</v>
      </c>
      <c r="L33" s="178"/>
      <c r="M33" s="145">
        <v>2662</v>
      </c>
      <c r="N33" s="117">
        <v>3821</v>
      </c>
      <c r="O33" s="219">
        <v>5200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/>
    </row>
    <row r="35" spans="1:15">
      <c r="A35" s="35" t="s">
        <v>2</v>
      </c>
      <c r="B35" s="56">
        <v>551</v>
      </c>
      <c r="C35" s="205">
        <v>1225</v>
      </c>
      <c r="D35" s="113">
        <v>977</v>
      </c>
      <c r="E35" s="85">
        <v>1135</v>
      </c>
      <c r="F35" s="113">
        <v>325</v>
      </c>
      <c r="G35" s="153">
        <f t="shared" si="4"/>
        <v>292</v>
      </c>
      <c r="H35" s="153">
        <f t="shared" si="5"/>
        <v>270</v>
      </c>
      <c r="I35" s="78">
        <f t="shared" si="5"/>
        <v>248</v>
      </c>
      <c r="J35" s="174">
        <f t="shared" si="3"/>
        <v>1135</v>
      </c>
      <c r="K35" s="104">
        <f t="shared" si="7"/>
        <v>100</v>
      </c>
      <c r="L35" s="178"/>
      <c r="M35" s="145">
        <v>617</v>
      </c>
      <c r="N35" s="117">
        <v>887</v>
      </c>
      <c r="O35" s="219">
        <v>1135</v>
      </c>
    </row>
    <row r="36" spans="1:15" ht="13.8" thickBot="1">
      <c r="A36" s="32" t="s">
        <v>24</v>
      </c>
      <c r="B36" s="58" t="s">
        <v>23</v>
      </c>
      <c r="C36" s="207">
        <v>959</v>
      </c>
      <c r="D36" s="114">
        <v>535</v>
      </c>
      <c r="E36" s="86">
        <v>310</v>
      </c>
      <c r="F36" s="133">
        <v>34</v>
      </c>
      <c r="G36" s="154">
        <f t="shared" si="4"/>
        <v>92</v>
      </c>
      <c r="H36" s="154">
        <f t="shared" si="5"/>
        <v>26</v>
      </c>
      <c r="I36" s="79">
        <f t="shared" si="5"/>
        <v>154</v>
      </c>
      <c r="J36" s="175">
        <f t="shared" si="3"/>
        <v>306</v>
      </c>
      <c r="K36" s="105">
        <f t="shared" si="7"/>
        <v>98.709677419354833</v>
      </c>
      <c r="L36" s="178"/>
      <c r="M36" s="126">
        <v>126</v>
      </c>
      <c r="N36" s="119">
        <v>152</v>
      </c>
      <c r="O36" s="231">
        <v>306</v>
      </c>
    </row>
    <row r="37" spans="1:15" ht="13.8" thickBot="1">
      <c r="A37" s="36" t="s">
        <v>22</v>
      </c>
      <c r="B37" s="60"/>
      <c r="C37" s="52">
        <f t="shared" ref="C37:F37" si="8">SUM(C27:C36)</f>
        <v>45062</v>
      </c>
      <c r="D37" s="52">
        <f t="shared" si="8"/>
        <v>47285</v>
      </c>
      <c r="E37" s="61">
        <f t="shared" si="8"/>
        <v>34366</v>
      </c>
      <c r="F37" s="52">
        <f t="shared" si="8"/>
        <v>7190</v>
      </c>
      <c r="G37" s="239">
        <f t="shared" si="4"/>
        <v>7247</v>
      </c>
      <c r="H37" s="239">
        <f t="shared" si="4"/>
        <v>16079</v>
      </c>
      <c r="I37" s="240">
        <f t="shared" si="4"/>
        <v>16986</v>
      </c>
      <c r="J37" s="62">
        <f>SUM(J27:J36)</f>
        <v>33065</v>
      </c>
      <c r="K37" s="106">
        <f t="shared" si="7"/>
        <v>96.214281557353203</v>
      </c>
      <c r="L37" s="178"/>
      <c r="M37" s="21">
        <f>SUM(M27:M36)</f>
        <v>14437</v>
      </c>
      <c r="N37" s="23">
        <f>SUM(N27:N36)</f>
        <v>23326</v>
      </c>
      <c r="O37" s="21">
        <f>SUM(O27:O36)</f>
        <v>33065</v>
      </c>
    </row>
    <row r="38" spans="1:15">
      <c r="A38" s="34" t="s">
        <v>21</v>
      </c>
      <c r="B38" s="55">
        <v>601</v>
      </c>
      <c r="C38" s="233">
        <v>0</v>
      </c>
      <c r="D38" s="112">
        <v>0</v>
      </c>
      <c r="E38" s="84">
        <v>0</v>
      </c>
      <c r="F38" s="134">
        <v>0</v>
      </c>
      <c r="G38" s="241">
        <f t="shared" si="4"/>
        <v>0</v>
      </c>
      <c r="H38" s="153">
        <f t="shared" si="5"/>
        <v>0</v>
      </c>
      <c r="I38" s="235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205">
        <v>16600</v>
      </c>
      <c r="D39" s="113">
        <v>16600</v>
      </c>
      <c r="E39" s="85">
        <v>9372</v>
      </c>
      <c r="F39" s="113">
        <v>2607</v>
      </c>
      <c r="G39" s="153">
        <f t="shared" si="4"/>
        <v>1091</v>
      </c>
      <c r="H39" s="153">
        <f t="shared" si="5"/>
        <v>2661</v>
      </c>
      <c r="I39" s="78">
        <f t="shared" si="5"/>
        <v>3146</v>
      </c>
      <c r="J39" s="174">
        <f t="shared" si="3"/>
        <v>9505</v>
      </c>
      <c r="K39" s="104">
        <f t="shared" si="7"/>
        <v>101.41912078531796</v>
      </c>
      <c r="L39" s="178"/>
      <c r="M39" s="145">
        <v>3698</v>
      </c>
      <c r="N39" s="117">
        <v>6359</v>
      </c>
      <c r="O39" s="219">
        <v>9505</v>
      </c>
    </row>
    <row r="40" spans="1:15">
      <c r="A40" s="35" t="s">
        <v>19</v>
      </c>
      <c r="B40" s="56">
        <v>604</v>
      </c>
      <c r="C40" s="205">
        <v>6</v>
      </c>
      <c r="D40" s="113">
        <v>0</v>
      </c>
      <c r="E40" s="85">
        <v>0</v>
      </c>
      <c r="F40" s="113">
        <v>0</v>
      </c>
      <c r="G40" s="153">
        <f t="shared" si="4"/>
        <v>271</v>
      </c>
      <c r="H40" s="153">
        <f t="shared" si="5"/>
        <v>-271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271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205">
        <v>27944</v>
      </c>
      <c r="D41" s="113">
        <v>28454</v>
      </c>
      <c r="E41" s="85">
        <v>23053</v>
      </c>
      <c r="F41" s="113">
        <v>7520</v>
      </c>
      <c r="G41" s="153">
        <f t="shared" si="4"/>
        <v>6265</v>
      </c>
      <c r="H41" s="153">
        <f t="shared" si="5"/>
        <v>5373</v>
      </c>
      <c r="I41" s="78">
        <f t="shared" si="5"/>
        <v>3895</v>
      </c>
      <c r="J41" s="174">
        <f t="shared" si="3"/>
        <v>23053</v>
      </c>
      <c r="K41" s="104">
        <f t="shared" si="7"/>
        <v>100</v>
      </c>
      <c r="L41" s="178"/>
      <c r="M41" s="145">
        <v>13785</v>
      </c>
      <c r="N41" s="117">
        <v>19158</v>
      </c>
      <c r="O41" s="219">
        <v>23053</v>
      </c>
    </row>
    <row r="42" spans="1:15" ht="13.8" thickBot="1">
      <c r="A42" s="32" t="s">
        <v>7</v>
      </c>
      <c r="B42" s="58" t="s">
        <v>16</v>
      </c>
      <c r="C42" s="207">
        <v>807</v>
      </c>
      <c r="D42" s="114">
        <v>2231</v>
      </c>
      <c r="E42" s="86">
        <v>1941</v>
      </c>
      <c r="F42" s="133">
        <v>220</v>
      </c>
      <c r="G42" s="154">
        <f t="shared" si="4"/>
        <v>-84</v>
      </c>
      <c r="H42" s="154">
        <f t="shared" si="5"/>
        <v>442</v>
      </c>
      <c r="I42" s="79">
        <f t="shared" si="5"/>
        <v>218</v>
      </c>
      <c r="J42" s="175">
        <f t="shared" si="3"/>
        <v>796</v>
      </c>
      <c r="K42" s="105">
        <f t="shared" si="7"/>
        <v>41.009788768675939</v>
      </c>
      <c r="L42" s="178"/>
      <c r="M42" s="126">
        <v>136</v>
      </c>
      <c r="N42" s="119">
        <v>578</v>
      </c>
      <c r="O42" s="231">
        <v>796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45357</v>
      </c>
      <c r="D43" s="61">
        <f t="shared" si="9"/>
        <v>47285</v>
      </c>
      <c r="E43" s="61">
        <f t="shared" si="9"/>
        <v>34366</v>
      </c>
      <c r="F43" s="8">
        <f t="shared" si="9"/>
        <v>10347</v>
      </c>
      <c r="G43" s="242">
        <f t="shared" si="9"/>
        <v>7543</v>
      </c>
      <c r="H43" s="243">
        <f t="shared" si="9"/>
        <v>8205</v>
      </c>
      <c r="I43" s="21">
        <f t="shared" si="9"/>
        <v>7259</v>
      </c>
      <c r="J43" s="62">
        <f t="shared" si="3"/>
        <v>33354</v>
      </c>
      <c r="K43" s="108">
        <f t="shared" si="7"/>
        <v>97.055229005412329</v>
      </c>
      <c r="L43" s="178"/>
      <c r="M43" s="21">
        <f>SUM(M38:M42)</f>
        <v>17890</v>
      </c>
      <c r="N43" s="23">
        <f>SUM(N38:N42)</f>
        <v>26095</v>
      </c>
      <c r="O43" s="21">
        <f>SUM(O38:O42)</f>
        <v>33354</v>
      </c>
    </row>
    <row r="44" spans="1:15" ht="5.25" customHeight="1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17413</v>
      </c>
      <c r="D45" s="61">
        <f t="shared" si="10"/>
        <v>18831</v>
      </c>
      <c r="E45" s="61">
        <f t="shared" si="10"/>
        <v>11313</v>
      </c>
      <c r="F45" s="8">
        <f t="shared" si="10"/>
        <v>2827</v>
      </c>
      <c r="G45" s="62">
        <f t="shared" si="10"/>
        <v>1278</v>
      </c>
      <c r="H45" s="8">
        <f t="shared" si="10"/>
        <v>2832</v>
      </c>
      <c r="I45" s="62">
        <f t="shared" si="10"/>
        <v>3364</v>
      </c>
      <c r="J45" s="67">
        <f t="shared" si="3"/>
        <v>10301</v>
      </c>
      <c r="K45" s="103">
        <f t="shared" si="7"/>
        <v>91.054539025899402</v>
      </c>
      <c r="L45" s="178"/>
      <c r="M45" s="8">
        <f>M43-M41</f>
        <v>4105</v>
      </c>
      <c r="N45" s="128">
        <f>N43-N41</f>
        <v>6937</v>
      </c>
      <c r="O45" s="8">
        <f>O43-O41</f>
        <v>10301</v>
      </c>
    </row>
    <row r="46" spans="1:15" ht="13.8" thickBot="1">
      <c r="A46" s="36" t="s">
        <v>13</v>
      </c>
      <c r="B46" s="60" t="s">
        <v>4</v>
      </c>
      <c r="C46" s="8">
        <f t="shared" ref="C46:J46" si="11">C43-C37</f>
        <v>295</v>
      </c>
      <c r="D46" s="61">
        <f t="shared" si="11"/>
        <v>0</v>
      </c>
      <c r="E46" s="61">
        <f t="shared" si="11"/>
        <v>0</v>
      </c>
      <c r="F46" s="8">
        <f t="shared" si="11"/>
        <v>3157</v>
      </c>
      <c r="G46" s="62">
        <f t="shared" si="11"/>
        <v>296</v>
      </c>
      <c r="H46" s="8">
        <f t="shared" si="11"/>
        <v>-7874</v>
      </c>
      <c r="I46" s="8">
        <f t="shared" si="11"/>
        <v>-9727</v>
      </c>
      <c r="J46" s="62">
        <f t="shared" si="11"/>
        <v>289</v>
      </c>
      <c r="K46" s="103" t="str">
        <f t="shared" si="7"/>
        <v>x</v>
      </c>
      <c r="L46" s="178"/>
      <c r="M46" s="8">
        <f>M43-M37</f>
        <v>3453</v>
      </c>
      <c r="N46" s="128">
        <f>N43-N37</f>
        <v>2769</v>
      </c>
      <c r="O46" s="8">
        <f>O43-O37</f>
        <v>289</v>
      </c>
    </row>
    <row r="47" spans="1:15" ht="13.8" thickBot="1">
      <c r="A47" s="68" t="s">
        <v>12</v>
      </c>
      <c r="B47" s="69" t="s">
        <v>4</v>
      </c>
      <c r="C47" s="8">
        <f t="shared" ref="C47:J47" si="12">C46-C41</f>
        <v>-27649</v>
      </c>
      <c r="D47" s="61">
        <f t="shared" si="12"/>
        <v>-28454</v>
      </c>
      <c r="E47" s="61">
        <f t="shared" si="12"/>
        <v>-23053</v>
      </c>
      <c r="F47" s="8">
        <f t="shared" si="12"/>
        <v>-4363</v>
      </c>
      <c r="G47" s="62">
        <f t="shared" si="12"/>
        <v>-5969</v>
      </c>
      <c r="H47" s="8">
        <f t="shared" si="12"/>
        <v>-13247</v>
      </c>
      <c r="I47" s="8">
        <f t="shared" si="12"/>
        <v>-13622</v>
      </c>
      <c r="J47" s="62">
        <f t="shared" si="12"/>
        <v>-22764</v>
      </c>
      <c r="K47" s="103">
        <f t="shared" si="7"/>
        <v>98.746367067192992</v>
      </c>
      <c r="L47" s="178"/>
      <c r="M47" s="8">
        <f>M46-M41</f>
        <v>-10332</v>
      </c>
      <c r="N47" s="128">
        <f>N46-N41</f>
        <v>-16389</v>
      </c>
      <c r="O47" s="8">
        <f>O46-O41</f>
        <v>-22764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82</v>
      </c>
    </row>
    <row r="58" spans="1:10">
      <c r="A58" s="26" t="s">
        <v>83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C9EDE2-59BE-4924-9E26-46BC5237D968}">
  <dimension ref="A1:P63"/>
  <sheetViews>
    <sheetView workbookViewId="0">
      <selection activeCell="P1" sqref="P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6640625" style="2" customWidth="1"/>
    <col min="8" max="10" width="9.33203125" style="2" customWidth="1"/>
    <col min="11" max="11" width="12" style="1" customWidth="1"/>
    <col min="12" max="12" width="8.6640625" style="1"/>
    <col min="13" max="13" width="11.6640625" style="1" customWidth="1"/>
    <col min="14" max="14" width="12.5546875" style="1" customWidth="1"/>
    <col min="15" max="15" width="11.6640625" style="1" customWidth="1"/>
    <col min="16" max="16" width="12" style="1" customWidth="1"/>
    <col min="17" max="16384" width="8.6640625" style="1"/>
  </cols>
  <sheetData>
    <row r="1" spans="1:16" ht="24" customHeight="1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21.75" customHeight="1">
      <c r="A4" s="28"/>
      <c r="F4" s="14"/>
      <c r="G4" s="14"/>
    </row>
    <row r="5" spans="1:16">
      <c r="A5" s="29"/>
      <c r="F5" s="14"/>
      <c r="G5" s="14"/>
    </row>
    <row r="6" spans="1:16" ht="6" customHeight="1" thickBot="1">
      <c r="F6" s="14"/>
      <c r="G6" s="14"/>
    </row>
    <row r="7" spans="1:16" ht="24.75" customHeight="1" thickBot="1">
      <c r="A7" s="30" t="s">
        <v>60</v>
      </c>
      <c r="B7" s="15"/>
      <c r="C7" s="184" t="s">
        <v>84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23.25" customHeight="1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161</v>
      </c>
      <c r="D11" s="93">
        <v>205</v>
      </c>
      <c r="E11" s="87">
        <v>168</v>
      </c>
      <c r="F11" s="244">
        <v>162</v>
      </c>
      <c r="G11" s="194">
        <f t="shared" ref="G11:I23" si="0">M11</f>
        <v>164</v>
      </c>
      <c r="H11" s="195">
        <f t="shared" si="0"/>
        <v>165</v>
      </c>
      <c r="I11" s="196">
        <f>O11</f>
        <v>168</v>
      </c>
      <c r="J11" s="98" t="s">
        <v>4</v>
      </c>
      <c r="K11" s="102" t="s">
        <v>4</v>
      </c>
      <c r="L11" s="178"/>
      <c r="M11" s="197">
        <v>164</v>
      </c>
      <c r="N11" s="198">
        <v>165</v>
      </c>
      <c r="O11" s="171">
        <v>168</v>
      </c>
    </row>
    <row r="12" spans="1:16" ht="13.8" thickBot="1">
      <c r="A12" s="33" t="s">
        <v>44</v>
      </c>
      <c r="B12" s="199"/>
      <c r="C12" s="200">
        <v>157</v>
      </c>
      <c r="D12" s="141">
        <v>205</v>
      </c>
      <c r="E12" s="88">
        <v>162.99</v>
      </c>
      <c r="F12" s="245">
        <v>156.66999999999999</v>
      </c>
      <c r="G12" s="201">
        <f t="shared" si="0"/>
        <v>158.6</v>
      </c>
      <c r="H12" s="202">
        <f t="shared" si="0"/>
        <v>159.99</v>
      </c>
      <c r="I12" s="201">
        <f>O12</f>
        <v>162.99</v>
      </c>
      <c r="J12" s="99"/>
      <c r="K12" s="59" t="s">
        <v>4</v>
      </c>
      <c r="L12" s="178"/>
      <c r="M12" s="203">
        <v>158.6</v>
      </c>
      <c r="N12" s="204">
        <v>159.99</v>
      </c>
      <c r="O12" s="172">
        <v>162.99</v>
      </c>
    </row>
    <row r="13" spans="1:16">
      <c r="A13" s="34" t="s">
        <v>62</v>
      </c>
      <c r="B13" s="50"/>
      <c r="C13" s="205">
        <v>60667</v>
      </c>
      <c r="D13" s="93" t="s">
        <v>4</v>
      </c>
      <c r="E13" s="93" t="s">
        <v>4</v>
      </c>
      <c r="F13" s="123">
        <v>60436</v>
      </c>
      <c r="G13" s="77">
        <f t="shared" si="0"/>
        <v>60829</v>
      </c>
      <c r="H13" s="78">
        <f t="shared" si="0"/>
        <v>61379</v>
      </c>
      <c r="I13" s="77">
        <f>O13</f>
        <v>61896</v>
      </c>
      <c r="J13" s="96" t="s">
        <v>4</v>
      </c>
      <c r="K13" s="6" t="s">
        <v>4</v>
      </c>
      <c r="L13" s="178"/>
      <c r="M13" s="144">
        <v>60829</v>
      </c>
      <c r="N13" s="117">
        <v>61379</v>
      </c>
      <c r="O13" s="206">
        <v>61896</v>
      </c>
    </row>
    <row r="14" spans="1:16">
      <c r="A14" s="35" t="s">
        <v>63</v>
      </c>
      <c r="B14" s="50"/>
      <c r="C14" s="205">
        <v>52995</v>
      </c>
      <c r="D14" s="94" t="s">
        <v>4</v>
      </c>
      <c r="E14" s="94" t="s">
        <v>4</v>
      </c>
      <c r="F14" s="121">
        <v>53129</v>
      </c>
      <c r="G14" s="77">
        <f t="shared" si="0"/>
        <v>59961</v>
      </c>
      <c r="H14" s="78">
        <f t="shared" si="0"/>
        <v>54873</v>
      </c>
      <c r="I14" s="77">
        <f t="shared" si="0"/>
        <v>54320</v>
      </c>
      <c r="J14" s="96" t="s">
        <v>4</v>
      </c>
      <c r="K14" s="6" t="s">
        <v>4</v>
      </c>
      <c r="L14" s="178"/>
      <c r="M14" s="145">
        <v>59961</v>
      </c>
      <c r="N14" s="117">
        <v>54873</v>
      </c>
      <c r="O14" s="206">
        <v>54320</v>
      </c>
    </row>
    <row r="15" spans="1:16">
      <c r="A15" s="35" t="s">
        <v>43</v>
      </c>
      <c r="B15" s="50" t="s">
        <v>42</v>
      </c>
      <c r="C15" s="205">
        <v>1461</v>
      </c>
      <c r="D15" s="94" t="s">
        <v>4</v>
      </c>
      <c r="E15" s="94" t="s">
        <v>4</v>
      </c>
      <c r="F15" s="121">
        <v>1699</v>
      </c>
      <c r="G15" s="77">
        <f t="shared" si="0"/>
        <v>1530</v>
      </c>
      <c r="H15" s="78">
        <f t="shared" si="0"/>
        <v>1521</v>
      </c>
      <c r="I15" s="77">
        <f t="shared" si="0"/>
        <v>1807</v>
      </c>
      <c r="J15" s="96" t="s">
        <v>4</v>
      </c>
      <c r="K15" s="6" t="s">
        <v>4</v>
      </c>
      <c r="L15" s="178"/>
      <c r="M15" s="145">
        <v>1530</v>
      </c>
      <c r="N15" s="117">
        <v>1521</v>
      </c>
      <c r="O15" s="206">
        <v>1807</v>
      </c>
    </row>
    <row r="16" spans="1:16">
      <c r="A16" s="35" t="s">
        <v>41</v>
      </c>
      <c r="B16" s="50" t="s">
        <v>4</v>
      </c>
      <c r="C16" s="205">
        <v>8804</v>
      </c>
      <c r="D16" s="94" t="s">
        <v>4</v>
      </c>
      <c r="E16" s="94" t="s">
        <v>4</v>
      </c>
      <c r="F16" s="121">
        <v>49842</v>
      </c>
      <c r="G16" s="77">
        <f t="shared" si="0"/>
        <v>55346</v>
      </c>
      <c r="H16" s="78">
        <f t="shared" si="0"/>
        <v>35774</v>
      </c>
      <c r="I16" s="77">
        <f t="shared" si="0"/>
        <v>7410</v>
      </c>
      <c r="J16" s="96" t="s">
        <v>4</v>
      </c>
      <c r="K16" s="6" t="s">
        <v>4</v>
      </c>
      <c r="L16" s="178"/>
      <c r="M16" s="145">
        <v>55346</v>
      </c>
      <c r="N16" s="117">
        <v>35774</v>
      </c>
      <c r="O16" s="206">
        <v>7410</v>
      </c>
    </row>
    <row r="17" spans="1:15" ht="13.8" thickBot="1">
      <c r="A17" s="32" t="s">
        <v>40</v>
      </c>
      <c r="B17" s="51" t="s">
        <v>39</v>
      </c>
      <c r="C17" s="207">
        <v>45468</v>
      </c>
      <c r="D17" s="95" t="s">
        <v>4</v>
      </c>
      <c r="E17" s="95" t="s">
        <v>4</v>
      </c>
      <c r="F17" s="131">
        <v>30442</v>
      </c>
      <c r="G17" s="77">
        <f t="shared" si="0"/>
        <v>42159</v>
      </c>
      <c r="H17" s="78">
        <f t="shared" si="0"/>
        <v>76879</v>
      </c>
      <c r="I17" s="77">
        <f t="shared" si="0"/>
        <v>58064</v>
      </c>
      <c r="J17" s="100" t="s">
        <v>4</v>
      </c>
      <c r="K17" s="7" t="s">
        <v>4</v>
      </c>
      <c r="L17" s="178"/>
      <c r="M17" s="146">
        <v>42159</v>
      </c>
      <c r="N17" s="118">
        <v>76879</v>
      </c>
      <c r="O17" s="208">
        <v>58064</v>
      </c>
    </row>
    <row r="18" spans="1:15" ht="13.8" thickBot="1">
      <c r="A18" s="36" t="s">
        <v>38</v>
      </c>
      <c r="B18" s="25"/>
      <c r="C18" s="52">
        <f>C13-C14+C15+C16+C17</f>
        <v>63405</v>
      </c>
      <c r="D18" s="52" t="s">
        <v>4</v>
      </c>
      <c r="E18" s="52" t="s">
        <v>4</v>
      </c>
      <c r="F18" s="21">
        <f>F13-F14+F15+F16+F17</f>
        <v>89290</v>
      </c>
      <c r="G18" s="21">
        <f>G13-G14+G15+G16+G17</f>
        <v>99903</v>
      </c>
      <c r="H18" s="21">
        <f t="shared" ref="H18:I18" si="1">H13-H14+H15+H16+H17</f>
        <v>120680</v>
      </c>
      <c r="I18" s="21">
        <f t="shared" si="1"/>
        <v>74857</v>
      </c>
      <c r="J18" s="61" t="s">
        <v>4</v>
      </c>
      <c r="K18" s="8" t="s">
        <v>4</v>
      </c>
      <c r="L18" s="178"/>
      <c r="M18" s="125">
        <f>M13-M14+M15+M16+M17</f>
        <v>99903</v>
      </c>
      <c r="N18" s="125">
        <f t="shared" ref="N18:O18" si="2">N13-N14+N15+N16+N17</f>
        <v>120680</v>
      </c>
      <c r="O18" s="125">
        <f t="shared" si="2"/>
        <v>74857</v>
      </c>
    </row>
    <row r="19" spans="1:15">
      <c r="A19" s="32" t="s">
        <v>66</v>
      </c>
      <c r="B19" s="53" t="s">
        <v>67</v>
      </c>
      <c r="C19" s="209">
        <v>7672</v>
      </c>
      <c r="D19" s="93" t="s">
        <v>4</v>
      </c>
      <c r="E19" s="93" t="s">
        <v>4</v>
      </c>
      <c r="F19" s="131">
        <v>6779</v>
      </c>
      <c r="G19" s="77">
        <f t="shared" si="0"/>
        <v>6368</v>
      </c>
      <c r="H19" s="78">
        <f t="shared" si="0"/>
        <v>6506</v>
      </c>
      <c r="I19" s="77">
        <f t="shared" si="0"/>
        <v>7576</v>
      </c>
      <c r="J19" s="100" t="s">
        <v>4</v>
      </c>
      <c r="K19" s="7" t="s">
        <v>4</v>
      </c>
      <c r="L19" s="178"/>
      <c r="M19" s="147">
        <v>6368</v>
      </c>
      <c r="N19" s="118">
        <v>6506</v>
      </c>
      <c r="O19" s="208">
        <v>7576</v>
      </c>
    </row>
    <row r="20" spans="1:15">
      <c r="A20" s="35" t="s">
        <v>37</v>
      </c>
      <c r="B20" s="50" t="s">
        <v>36</v>
      </c>
      <c r="C20" s="210">
        <v>31713</v>
      </c>
      <c r="D20" s="94" t="s">
        <v>4</v>
      </c>
      <c r="E20" s="94" t="s">
        <v>4</v>
      </c>
      <c r="F20" s="121">
        <v>32159</v>
      </c>
      <c r="G20" s="77">
        <f t="shared" si="0"/>
        <v>31489</v>
      </c>
      <c r="H20" s="78">
        <f t="shared" si="0"/>
        <v>29817</v>
      </c>
      <c r="I20" s="77">
        <f t="shared" si="0"/>
        <v>35821</v>
      </c>
      <c r="J20" s="96" t="s">
        <v>4</v>
      </c>
      <c r="K20" s="6" t="s">
        <v>4</v>
      </c>
      <c r="L20" s="178"/>
      <c r="M20" s="145">
        <v>31489</v>
      </c>
      <c r="N20" s="117">
        <v>29817</v>
      </c>
      <c r="O20" s="206">
        <v>35821</v>
      </c>
    </row>
    <row r="21" spans="1:15">
      <c r="A21" s="35" t="s">
        <v>35</v>
      </c>
      <c r="B21" s="50" t="s">
        <v>4</v>
      </c>
      <c r="C21" s="210">
        <v>0</v>
      </c>
      <c r="D21" s="94" t="s">
        <v>4</v>
      </c>
      <c r="E21" s="94" t="s">
        <v>4</v>
      </c>
      <c r="F21" s="121">
        <v>0</v>
      </c>
      <c r="G21" s="77">
        <f t="shared" si="0"/>
        <v>0</v>
      </c>
      <c r="H21" s="78">
        <f t="shared" si="0"/>
        <v>0</v>
      </c>
      <c r="I21" s="77">
        <f t="shared" si="0"/>
        <v>0</v>
      </c>
      <c r="J21" s="96" t="s">
        <v>4</v>
      </c>
      <c r="K21" s="6" t="s">
        <v>4</v>
      </c>
      <c r="L21" s="178"/>
      <c r="M21" s="145">
        <v>0</v>
      </c>
      <c r="N21" s="117">
        <v>0</v>
      </c>
      <c r="O21" s="206">
        <v>0</v>
      </c>
    </row>
    <row r="22" spans="1:15">
      <c r="A22" s="35" t="s">
        <v>34</v>
      </c>
      <c r="B22" s="50" t="s">
        <v>4</v>
      </c>
      <c r="C22" s="210">
        <v>23908</v>
      </c>
      <c r="D22" s="94" t="s">
        <v>4</v>
      </c>
      <c r="E22" s="94" t="s">
        <v>4</v>
      </c>
      <c r="F22" s="121">
        <v>46386</v>
      </c>
      <c r="G22" s="77">
        <f t="shared" si="0"/>
        <v>66832</v>
      </c>
      <c r="H22" s="78">
        <f t="shared" si="0"/>
        <v>83498</v>
      </c>
      <c r="I22" s="77">
        <f t="shared" si="0"/>
        <v>31297</v>
      </c>
      <c r="J22" s="96" t="s">
        <v>4</v>
      </c>
      <c r="K22" s="6" t="s">
        <v>4</v>
      </c>
      <c r="L22" s="178"/>
      <c r="M22" s="145">
        <v>66832</v>
      </c>
      <c r="N22" s="117">
        <v>83498</v>
      </c>
      <c r="O22" s="206">
        <v>31297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58966</v>
      </c>
      <c r="D24" s="109">
        <v>66623</v>
      </c>
      <c r="E24" s="81">
        <v>55899</v>
      </c>
      <c r="F24" s="109">
        <v>12330</v>
      </c>
      <c r="G24" s="149">
        <f>M24-F24</f>
        <v>9981</v>
      </c>
      <c r="H24" s="149">
        <f>N24-M24</f>
        <v>15027</v>
      </c>
      <c r="I24" s="135">
        <f>O24-N24</f>
        <v>18561</v>
      </c>
      <c r="J24" s="173">
        <f t="shared" ref="J24:J47" si="3">SUM(F24:I24)</f>
        <v>55899</v>
      </c>
      <c r="K24" s="103">
        <f>IF(E24=0,"x",(J24/E24*100))</f>
        <v>100</v>
      </c>
      <c r="L24" s="178"/>
      <c r="M24" s="144">
        <v>22311</v>
      </c>
      <c r="N24" s="215">
        <v>37338</v>
      </c>
      <c r="O24" s="216">
        <v>55899</v>
      </c>
    </row>
    <row r="25" spans="1:15">
      <c r="A25" s="35" t="s">
        <v>31</v>
      </c>
      <c r="B25" s="56" t="s">
        <v>4</v>
      </c>
      <c r="C25" s="205">
        <v>14040</v>
      </c>
      <c r="D25" s="110"/>
      <c r="E25" s="82">
        <v>8599</v>
      </c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8599</v>
      </c>
      <c r="J25" s="174">
        <f t="shared" si="3"/>
        <v>8599</v>
      </c>
      <c r="K25" s="104">
        <f>IF(E25=0,"x",(J25/E25)*100)</f>
        <v>100</v>
      </c>
      <c r="L25" s="178"/>
      <c r="M25" s="145"/>
      <c r="N25" s="117"/>
      <c r="O25" s="219">
        <v>8599</v>
      </c>
    </row>
    <row r="26" spans="1:15" ht="13.8" thickBot="1">
      <c r="A26" s="33" t="s">
        <v>30</v>
      </c>
      <c r="B26" s="57">
        <v>672</v>
      </c>
      <c r="C26" s="220">
        <v>44946</v>
      </c>
      <c r="D26" s="111">
        <v>66623</v>
      </c>
      <c r="E26" s="83">
        <v>55899</v>
      </c>
      <c r="F26" s="132">
        <v>12330</v>
      </c>
      <c r="G26" s="151">
        <f t="shared" si="4"/>
        <v>9981</v>
      </c>
      <c r="H26" s="151">
        <f t="shared" si="5"/>
        <v>15027</v>
      </c>
      <c r="I26" s="137">
        <f t="shared" si="5"/>
        <v>18561</v>
      </c>
      <c r="J26" s="175">
        <f t="shared" si="3"/>
        <v>55899</v>
      </c>
      <c r="K26" s="105">
        <f t="shared" ref="K26" si="6">IF(E26=0,"x",(J26/E26*100))</f>
        <v>100</v>
      </c>
      <c r="L26" s="178"/>
      <c r="M26" s="146">
        <v>22311</v>
      </c>
      <c r="N26" s="223">
        <v>37338</v>
      </c>
      <c r="O26" s="224">
        <v>55899</v>
      </c>
    </row>
    <row r="27" spans="1:15">
      <c r="A27" s="34" t="s">
        <v>6</v>
      </c>
      <c r="B27" s="55">
        <v>501</v>
      </c>
      <c r="C27" s="205">
        <v>17948</v>
      </c>
      <c r="D27" s="112">
        <v>19130</v>
      </c>
      <c r="E27" s="84">
        <v>20173</v>
      </c>
      <c r="F27" s="112">
        <v>4395</v>
      </c>
      <c r="G27" s="241">
        <f t="shared" si="4"/>
        <v>5585</v>
      </c>
      <c r="H27" s="152">
        <f t="shared" si="5"/>
        <v>4918</v>
      </c>
      <c r="I27" s="176">
        <f t="shared" si="5"/>
        <v>5275</v>
      </c>
      <c r="J27" s="173">
        <f t="shared" si="3"/>
        <v>20173</v>
      </c>
      <c r="K27" s="108">
        <f t="shared" ref="K27:K47" si="7">IF(E27=0,"x",(J27/E27)*100)</f>
        <v>100</v>
      </c>
      <c r="L27" s="178"/>
      <c r="M27" s="147">
        <v>9980</v>
      </c>
      <c r="N27" s="227">
        <v>14898</v>
      </c>
      <c r="O27" s="228">
        <v>20173</v>
      </c>
    </row>
    <row r="28" spans="1:15">
      <c r="A28" s="35" t="s">
        <v>29</v>
      </c>
      <c r="B28" s="56">
        <v>502</v>
      </c>
      <c r="C28" s="205">
        <v>5956</v>
      </c>
      <c r="D28" s="113">
        <v>6393</v>
      </c>
      <c r="E28" s="85">
        <v>6820</v>
      </c>
      <c r="F28" s="113">
        <v>1952</v>
      </c>
      <c r="G28" s="153">
        <f t="shared" si="4"/>
        <v>1688</v>
      </c>
      <c r="H28" s="153">
        <f t="shared" si="5"/>
        <v>1461</v>
      </c>
      <c r="I28" s="78">
        <f t="shared" si="5"/>
        <v>1719</v>
      </c>
      <c r="J28" s="174">
        <f t="shared" si="3"/>
        <v>6820</v>
      </c>
      <c r="K28" s="104">
        <f t="shared" si="7"/>
        <v>100</v>
      </c>
      <c r="L28" s="178"/>
      <c r="M28" s="145">
        <v>3640</v>
      </c>
      <c r="N28" s="117">
        <v>5101</v>
      </c>
      <c r="O28" s="219">
        <v>6820</v>
      </c>
    </row>
    <row r="29" spans="1:15">
      <c r="A29" s="35" t="s">
        <v>5</v>
      </c>
      <c r="B29" s="56">
        <v>504</v>
      </c>
      <c r="C29" s="205">
        <v>0</v>
      </c>
      <c r="D29" s="113">
        <v>0</v>
      </c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205">
        <v>2121</v>
      </c>
      <c r="D30" s="113">
        <v>578</v>
      </c>
      <c r="E30" s="85">
        <v>3670</v>
      </c>
      <c r="F30" s="113">
        <v>388</v>
      </c>
      <c r="G30" s="153">
        <f t="shared" si="4"/>
        <v>483</v>
      </c>
      <c r="H30" s="153">
        <f t="shared" si="5"/>
        <v>688</v>
      </c>
      <c r="I30" s="78">
        <f t="shared" si="5"/>
        <v>2111</v>
      </c>
      <c r="J30" s="174">
        <f t="shared" si="3"/>
        <v>3670</v>
      </c>
      <c r="K30" s="104">
        <f t="shared" si="7"/>
        <v>100</v>
      </c>
      <c r="L30" s="178"/>
      <c r="M30" s="145">
        <v>871</v>
      </c>
      <c r="N30" s="117">
        <v>1559</v>
      </c>
      <c r="O30" s="219">
        <v>3670</v>
      </c>
    </row>
    <row r="31" spans="1:15">
      <c r="A31" s="35" t="s">
        <v>1</v>
      </c>
      <c r="B31" s="56">
        <v>518</v>
      </c>
      <c r="C31" s="205">
        <v>5224</v>
      </c>
      <c r="D31" s="113">
        <v>4356</v>
      </c>
      <c r="E31" s="85">
        <v>5880</v>
      </c>
      <c r="F31" s="113">
        <v>1093</v>
      </c>
      <c r="G31" s="153">
        <f t="shared" si="4"/>
        <v>1056</v>
      </c>
      <c r="H31" s="153">
        <f t="shared" si="5"/>
        <v>2109</v>
      </c>
      <c r="I31" s="78">
        <f t="shared" si="5"/>
        <v>1622</v>
      </c>
      <c r="J31" s="174">
        <f t="shared" si="3"/>
        <v>5880</v>
      </c>
      <c r="K31" s="104">
        <f t="shared" si="7"/>
        <v>100</v>
      </c>
      <c r="L31" s="178"/>
      <c r="M31" s="145">
        <v>2149</v>
      </c>
      <c r="N31" s="117">
        <v>4258</v>
      </c>
      <c r="O31" s="219">
        <v>5880</v>
      </c>
    </row>
    <row r="32" spans="1:15">
      <c r="A32" s="35" t="s">
        <v>28</v>
      </c>
      <c r="B32" s="56">
        <v>521</v>
      </c>
      <c r="C32" s="205">
        <v>65538</v>
      </c>
      <c r="D32" s="113">
        <v>94505</v>
      </c>
      <c r="E32" s="85">
        <v>73211</v>
      </c>
      <c r="F32" s="113">
        <v>15623</v>
      </c>
      <c r="G32" s="153">
        <f t="shared" si="4"/>
        <v>17582</v>
      </c>
      <c r="H32" s="153">
        <f t="shared" si="5"/>
        <v>19213</v>
      </c>
      <c r="I32" s="78">
        <f t="shared" si="5"/>
        <v>20793</v>
      </c>
      <c r="J32" s="174">
        <f t="shared" si="3"/>
        <v>73211</v>
      </c>
      <c r="K32" s="104">
        <f t="shared" si="7"/>
        <v>100</v>
      </c>
      <c r="L32" s="178"/>
      <c r="M32" s="145">
        <v>33205</v>
      </c>
      <c r="N32" s="117">
        <v>52418</v>
      </c>
      <c r="O32" s="219">
        <v>73211</v>
      </c>
    </row>
    <row r="33" spans="1:15">
      <c r="A33" s="35" t="s">
        <v>27</v>
      </c>
      <c r="B33" s="56" t="s">
        <v>26</v>
      </c>
      <c r="C33" s="205">
        <v>22962</v>
      </c>
      <c r="D33" s="113">
        <v>33315</v>
      </c>
      <c r="E33" s="85">
        <v>26717</v>
      </c>
      <c r="F33" s="113">
        <v>5427</v>
      </c>
      <c r="G33" s="153">
        <f t="shared" si="4"/>
        <v>6274</v>
      </c>
      <c r="H33" s="153">
        <f t="shared" si="5"/>
        <v>6796</v>
      </c>
      <c r="I33" s="78">
        <f t="shared" si="5"/>
        <v>8220</v>
      </c>
      <c r="J33" s="174">
        <f t="shared" si="3"/>
        <v>26717</v>
      </c>
      <c r="K33" s="104">
        <f t="shared" si="7"/>
        <v>100</v>
      </c>
      <c r="L33" s="178"/>
      <c r="M33" s="145">
        <v>11701</v>
      </c>
      <c r="N33" s="117">
        <v>18497</v>
      </c>
      <c r="O33" s="219">
        <v>26717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205">
        <v>1803</v>
      </c>
      <c r="D35" s="113">
        <v>1726</v>
      </c>
      <c r="E35" s="85">
        <v>1798</v>
      </c>
      <c r="F35" s="113">
        <v>439</v>
      </c>
      <c r="G35" s="153">
        <f t="shared" si="4"/>
        <v>464</v>
      </c>
      <c r="H35" s="153">
        <f t="shared" si="5"/>
        <v>447</v>
      </c>
      <c r="I35" s="78">
        <f t="shared" si="5"/>
        <v>448</v>
      </c>
      <c r="J35" s="174">
        <f t="shared" si="3"/>
        <v>1798</v>
      </c>
      <c r="K35" s="104">
        <f t="shared" si="7"/>
        <v>100</v>
      </c>
      <c r="L35" s="178"/>
      <c r="M35" s="145">
        <v>903</v>
      </c>
      <c r="N35" s="117">
        <v>1350</v>
      </c>
      <c r="O35" s="219">
        <v>1798</v>
      </c>
    </row>
    <row r="36" spans="1:15" ht="13.8" thickBot="1">
      <c r="A36" s="32" t="s">
        <v>24</v>
      </c>
      <c r="B36" s="58" t="s">
        <v>23</v>
      </c>
      <c r="C36" s="207">
        <v>2357</v>
      </c>
      <c r="D36" s="114">
        <v>172</v>
      </c>
      <c r="E36" s="86">
        <v>2637</v>
      </c>
      <c r="F36" s="133">
        <v>87</v>
      </c>
      <c r="G36" s="153">
        <f t="shared" si="4"/>
        <v>544</v>
      </c>
      <c r="H36" s="153">
        <f t="shared" si="5"/>
        <v>1030</v>
      </c>
      <c r="I36" s="78">
        <f t="shared" si="5"/>
        <v>976</v>
      </c>
      <c r="J36" s="175">
        <f t="shared" si="3"/>
        <v>2637</v>
      </c>
      <c r="K36" s="105">
        <f t="shared" si="7"/>
        <v>100</v>
      </c>
      <c r="L36" s="178"/>
      <c r="M36" s="126">
        <v>631</v>
      </c>
      <c r="N36" s="119">
        <v>1661</v>
      </c>
      <c r="O36" s="231">
        <v>2637</v>
      </c>
    </row>
    <row r="37" spans="1:15" ht="13.8" thickBot="1">
      <c r="A37" s="36" t="s">
        <v>22</v>
      </c>
      <c r="B37" s="60"/>
      <c r="C37" s="52">
        <f t="shared" ref="C37:I37" si="8">SUM(C27:C36)</f>
        <v>123909</v>
      </c>
      <c r="D37" s="52">
        <f t="shared" si="8"/>
        <v>160175</v>
      </c>
      <c r="E37" s="61">
        <f t="shared" si="8"/>
        <v>140906</v>
      </c>
      <c r="F37" s="52">
        <f t="shared" si="8"/>
        <v>29404</v>
      </c>
      <c r="G37" s="52">
        <f t="shared" si="8"/>
        <v>33676</v>
      </c>
      <c r="H37" s="52">
        <f t="shared" si="8"/>
        <v>36662</v>
      </c>
      <c r="I37" s="21">
        <f t="shared" si="8"/>
        <v>41164</v>
      </c>
      <c r="J37" s="62">
        <f t="shared" si="3"/>
        <v>140906</v>
      </c>
      <c r="K37" s="106">
        <f t="shared" si="7"/>
        <v>100</v>
      </c>
      <c r="L37" s="178"/>
      <c r="M37" s="21">
        <f>SUM(M27:M36)</f>
        <v>63080</v>
      </c>
      <c r="N37" s="23">
        <f>SUM(N27:N36)</f>
        <v>99742</v>
      </c>
      <c r="O37" s="21">
        <f>SUM(O27:O36)</f>
        <v>140906</v>
      </c>
    </row>
    <row r="38" spans="1:15">
      <c r="A38" s="34" t="s">
        <v>21</v>
      </c>
      <c r="B38" s="55">
        <v>601</v>
      </c>
      <c r="C38" s="233">
        <v>7443</v>
      </c>
      <c r="D38" s="112">
        <v>6772</v>
      </c>
      <c r="E38" s="84">
        <v>8133</v>
      </c>
      <c r="F38" s="134">
        <v>1990</v>
      </c>
      <c r="G38" s="153">
        <f t="shared" si="4"/>
        <v>2036</v>
      </c>
      <c r="H38" s="153">
        <f t="shared" si="5"/>
        <v>2065</v>
      </c>
      <c r="I38" s="78">
        <f t="shared" si="5"/>
        <v>2042</v>
      </c>
      <c r="J38" s="173">
        <f t="shared" si="3"/>
        <v>8133</v>
      </c>
      <c r="K38" s="103">
        <f t="shared" si="7"/>
        <v>100</v>
      </c>
      <c r="L38" s="178"/>
      <c r="M38" s="147">
        <v>4026</v>
      </c>
      <c r="N38" s="227">
        <v>6091</v>
      </c>
      <c r="O38" s="228">
        <v>8133</v>
      </c>
    </row>
    <row r="39" spans="1:15">
      <c r="A39" s="35" t="s">
        <v>20</v>
      </c>
      <c r="B39" s="56">
        <v>602</v>
      </c>
      <c r="C39" s="205">
        <v>70001</v>
      </c>
      <c r="D39" s="113">
        <v>86157</v>
      </c>
      <c r="E39" s="85">
        <v>75325</v>
      </c>
      <c r="F39" s="113">
        <v>18217</v>
      </c>
      <c r="G39" s="153">
        <f t="shared" si="4"/>
        <v>18534</v>
      </c>
      <c r="H39" s="153">
        <f t="shared" si="5"/>
        <v>18968</v>
      </c>
      <c r="I39" s="78">
        <f t="shared" si="5"/>
        <v>19606</v>
      </c>
      <c r="J39" s="174">
        <f t="shared" si="3"/>
        <v>75325</v>
      </c>
      <c r="K39" s="104">
        <f t="shared" si="7"/>
        <v>100</v>
      </c>
      <c r="L39" s="178"/>
      <c r="M39" s="145">
        <v>36751</v>
      </c>
      <c r="N39" s="117">
        <v>55719</v>
      </c>
      <c r="O39" s="219">
        <v>75325</v>
      </c>
    </row>
    <row r="40" spans="1:15">
      <c r="A40" s="35" t="s">
        <v>19</v>
      </c>
      <c r="B40" s="56">
        <v>604</v>
      </c>
      <c r="C40" s="205">
        <v>0</v>
      </c>
      <c r="D40" s="113">
        <v>0</v>
      </c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205">
        <v>45031</v>
      </c>
      <c r="D41" s="113">
        <v>66623</v>
      </c>
      <c r="E41" s="85">
        <v>55899</v>
      </c>
      <c r="F41" s="113">
        <v>12358</v>
      </c>
      <c r="G41" s="153">
        <f t="shared" si="4"/>
        <v>10008</v>
      </c>
      <c r="H41" s="153">
        <f t="shared" si="5"/>
        <v>15464</v>
      </c>
      <c r="I41" s="78">
        <f t="shared" si="5"/>
        <v>18069</v>
      </c>
      <c r="J41" s="174">
        <f t="shared" si="3"/>
        <v>55899</v>
      </c>
      <c r="K41" s="104">
        <f t="shared" si="7"/>
        <v>100</v>
      </c>
      <c r="L41" s="178"/>
      <c r="M41" s="145">
        <v>22366</v>
      </c>
      <c r="N41" s="117">
        <v>37830</v>
      </c>
      <c r="O41" s="219">
        <v>55899</v>
      </c>
    </row>
    <row r="42" spans="1:15" ht="13.8" thickBot="1">
      <c r="A42" s="32" t="s">
        <v>7</v>
      </c>
      <c r="B42" s="58" t="s">
        <v>16</v>
      </c>
      <c r="C42" s="207">
        <v>1546</v>
      </c>
      <c r="D42" s="114">
        <v>700</v>
      </c>
      <c r="E42" s="86">
        <v>1714</v>
      </c>
      <c r="F42" s="133">
        <v>162</v>
      </c>
      <c r="G42" s="154">
        <f t="shared" si="4"/>
        <v>489</v>
      </c>
      <c r="H42" s="154">
        <f t="shared" si="5"/>
        <v>343</v>
      </c>
      <c r="I42" s="177">
        <f t="shared" si="5"/>
        <v>720</v>
      </c>
      <c r="J42" s="175">
        <f t="shared" si="3"/>
        <v>1714</v>
      </c>
      <c r="K42" s="105">
        <f t="shared" si="7"/>
        <v>100</v>
      </c>
      <c r="L42" s="178"/>
      <c r="M42" s="126">
        <v>651</v>
      </c>
      <c r="N42" s="119">
        <v>994</v>
      </c>
      <c r="O42" s="231">
        <v>1714</v>
      </c>
    </row>
    <row r="43" spans="1:15" ht="13.8" thickBot="1">
      <c r="A43" s="36" t="s">
        <v>15</v>
      </c>
      <c r="B43" s="60" t="s">
        <v>4</v>
      </c>
      <c r="C43" s="52">
        <f t="shared" ref="C43:I43" si="9">SUM(C38:C42)</f>
        <v>124021</v>
      </c>
      <c r="D43" s="52">
        <f t="shared" si="9"/>
        <v>160252</v>
      </c>
      <c r="E43" s="61">
        <f t="shared" si="9"/>
        <v>141071</v>
      </c>
      <c r="F43" s="8">
        <f t="shared" si="9"/>
        <v>32727</v>
      </c>
      <c r="G43" s="242">
        <f t="shared" si="9"/>
        <v>31067</v>
      </c>
      <c r="H43" s="246">
        <f t="shared" si="9"/>
        <v>36840</v>
      </c>
      <c r="I43" s="246">
        <f t="shared" si="9"/>
        <v>40437</v>
      </c>
      <c r="J43" s="61">
        <f t="shared" si="3"/>
        <v>141071</v>
      </c>
      <c r="K43" s="108">
        <f t="shared" si="7"/>
        <v>100</v>
      </c>
      <c r="L43" s="178"/>
      <c r="M43" s="21">
        <f>SUM(M38:M42)</f>
        <v>63794</v>
      </c>
      <c r="N43" s="23">
        <f>SUM(N38:N42)</f>
        <v>100634</v>
      </c>
      <c r="O43" s="21">
        <f>SUM(O38:O42)</f>
        <v>141071</v>
      </c>
    </row>
    <row r="44" spans="1:15" ht="5.25" customHeight="1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78990</v>
      </c>
      <c r="D45" s="61">
        <f t="shared" si="10"/>
        <v>93629</v>
      </c>
      <c r="E45" s="61">
        <f t="shared" si="10"/>
        <v>85172</v>
      </c>
      <c r="F45" s="8">
        <f t="shared" si="10"/>
        <v>20369</v>
      </c>
      <c r="G45" s="62">
        <f t="shared" si="10"/>
        <v>21059</v>
      </c>
      <c r="H45" s="8">
        <f t="shared" si="10"/>
        <v>21376</v>
      </c>
      <c r="I45" s="62">
        <f t="shared" si="10"/>
        <v>22368</v>
      </c>
      <c r="J45" s="67">
        <f t="shared" si="3"/>
        <v>85172</v>
      </c>
      <c r="K45" s="103">
        <f t="shared" si="7"/>
        <v>100</v>
      </c>
      <c r="L45" s="178"/>
      <c r="M45" s="8">
        <f>M43-M41</f>
        <v>41428</v>
      </c>
      <c r="N45" s="128">
        <f>N43-N41</f>
        <v>62804</v>
      </c>
      <c r="O45" s="8">
        <f>O43-O41</f>
        <v>85172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112</v>
      </c>
      <c r="D46" s="61">
        <f t="shared" si="11"/>
        <v>77</v>
      </c>
      <c r="E46" s="61">
        <f t="shared" si="11"/>
        <v>165</v>
      </c>
      <c r="F46" s="8">
        <f t="shared" si="11"/>
        <v>3323</v>
      </c>
      <c r="G46" s="62">
        <f t="shared" si="11"/>
        <v>-2609</v>
      </c>
      <c r="H46" s="8">
        <f t="shared" si="11"/>
        <v>178</v>
      </c>
      <c r="I46" s="62">
        <f t="shared" si="11"/>
        <v>-727</v>
      </c>
      <c r="J46" s="67">
        <f t="shared" si="3"/>
        <v>165</v>
      </c>
      <c r="K46" s="103">
        <f t="shared" si="7"/>
        <v>100</v>
      </c>
      <c r="L46" s="178"/>
      <c r="M46" s="8">
        <f>M43-M37</f>
        <v>714</v>
      </c>
      <c r="N46" s="128">
        <f>N43-N37</f>
        <v>892</v>
      </c>
      <c r="O46" s="8">
        <f>O43-O37</f>
        <v>165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-44919</v>
      </c>
      <c r="D47" s="61">
        <f t="shared" si="12"/>
        <v>-66546</v>
      </c>
      <c r="E47" s="61">
        <f t="shared" si="12"/>
        <v>-55734</v>
      </c>
      <c r="F47" s="8">
        <f t="shared" si="12"/>
        <v>-9035</v>
      </c>
      <c r="G47" s="62">
        <f t="shared" si="12"/>
        <v>-12617</v>
      </c>
      <c r="H47" s="8">
        <f t="shared" si="12"/>
        <v>-15286</v>
      </c>
      <c r="I47" s="62">
        <f t="shared" si="12"/>
        <v>-18796</v>
      </c>
      <c r="J47" s="61">
        <f t="shared" si="3"/>
        <v>-55734</v>
      </c>
      <c r="K47" s="103">
        <f t="shared" si="7"/>
        <v>100</v>
      </c>
      <c r="L47" s="178"/>
      <c r="M47" s="8">
        <f>M46-M41</f>
        <v>-21652</v>
      </c>
      <c r="N47" s="128">
        <f>N46-N41</f>
        <v>-36938</v>
      </c>
      <c r="O47" s="8">
        <f>O46-O41</f>
        <v>-55734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85</v>
      </c>
    </row>
    <row r="58" spans="1:10">
      <c r="A58" s="26" t="s">
        <v>86</v>
      </c>
    </row>
    <row r="60" spans="1:10">
      <c r="A60" s="26" t="s">
        <v>87</v>
      </c>
    </row>
    <row r="61" spans="1:10">
      <c r="A61" s="26" t="s">
        <v>88</v>
      </c>
    </row>
    <row r="62" spans="1:10">
      <c r="A62" s="26" t="s">
        <v>89</v>
      </c>
    </row>
    <row r="63" spans="1:10">
      <c r="A63" s="26" t="s">
        <v>90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7BD1B6-BB96-4FA9-92F0-89CE27450C30}">
  <dimension ref="A1:P58"/>
  <sheetViews>
    <sheetView workbookViewId="0">
      <selection activeCell="P1" sqref="P1"/>
    </sheetView>
  </sheetViews>
  <sheetFormatPr defaultColWidth="8.6640625" defaultRowHeight="13.2"/>
  <cols>
    <col min="1" max="1" width="37.6640625" style="26" customWidth="1"/>
    <col min="2" max="2" width="7.332031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33203125" style="2" customWidth="1"/>
    <col min="10" max="10" width="9.109375" style="2" customWidth="1"/>
    <col min="11" max="11" width="12" style="1" customWidth="1"/>
    <col min="12" max="12" width="8.664062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6640625" style="1"/>
  </cols>
  <sheetData>
    <row r="1" spans="1:16" ht="24" customHeight="1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21.75" customHeight="1">
      <c r="A4" s="28"/>
      <c r="F4" s="14"/>
      <c r="G4" s="14"/>
    </row>
    <row r="5" spans="1:16">
      <c r="A5" s="29"/>
      <c r="F5" s="14"/>
      <c r="G5" s="14"/>
    </row>
    <row r="6" spans="1:16" ht="6" customHeight="1" thickBot="1">
      <c r="F6" s="14"/>
      <c r="G6" s="14"/>
    </row>
    <row r="7" spans="1:16" ht="24.75" customHeight="1" thickBot="1">
      <c r="A7" s="30" t="s">
        <v>60</v>
      </c>
      <c r="B7" s="15"/>
      <c r="C7" s="184" t="s">
        <v>91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23.25" customHeight="1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46"/>
      <c r="C11" s="193">
        <v>83</v>
      </c>
      <c r="D11" s="93">
        <v>82</v>
      </c>
      <c r="E11" s="87">
        <v>82</v>
      </c>
      <c r="F11" s="129">
        <v>83</v>
      </c>
      <c r="G11" s="194">
        <f t="shared" ref="G11:I23" si="0">M11</f>
        <v>85</v>
      </c>
      <c r="H11" s="195">
        <f t="shared" si="0"/>
        <v>82</v>
      </c>
      <c r="I11" s="196">
        <f>O11</f>
        <v>72</v>
      </c>
      <c r="J11" s="98" t="s">
        <v>4</v>
      </c>
      <c r="K11" s="102" t="s">
        <v>4</v>
      </c>
      <c r="L11" s="178"/>
      <c r="M11" s="197">
        <v>85</v>
      </c>
      <c r="N11" s="198">
        <v>82</v>
      </c>
      <c r="O11" s="171">
        <v>72</v>
      </c>
    </row>
    <row r="12" spans="1:16" ht="13.8" thickBot="1">
      <c r="A12" s="33" t="s">
        <v>44</v>
      </c>
      <c r="B12" s="49"/>
      <c r="C12" s="200">
        <v>83</v>
      </c>
      <c r="D12" s="141">
        <v>82</v>
      </c>
      <c r="E12" s="88">
        <v>82</v>
      </c>
      <c r="F12" s="130">
        <v>83</v>
      </c>
      <c r="G12" s="201">
        <f t="shared" si="0"/>
        <v>85</v>
      </c>
      <c r="H12" s="202">
        <f t="shared" si="0"/>
        <v>82</v>
      </c>
      <c r="I12" s="201">
        <f>O12</f>
        <v>70.5</v>
      </c>
      <c r="J12" s="99"/>
      <c r="K12" s="59" t="s">
        <v>4</v>
      </c>
      <c r="L12" s="178"/>
      <c r="M12" s="203">
        <v>85</v>
      </c>
      <c r="N12" s="204">
        <v>82</v>
      </c>
      <c r="O12" s="172">
        <v>70.5</v>
      </c>
    </row>
    <row r="13" spans="1:16">
      <c r="A13" s="34" t="s">
        <v>62</v>
      </c>
      <c r="B13" s="50" t="s">
        <v>92</v>
      </c>
      <c r="C13" s="205">
        <v>20481</v>
      </c>
      <c r="D13" s="93" t="s">
        <v>4</v>
      </c>
      <c r="E13" s="93" t="s">
        <v>4</v>
      </c>
      <c r="F13" s="123">
        <v>21492</v>
      </c>
      <c r="G13" s="77">
        <f t="shared" si="0"/>
        <v>21762</v>
      </c>
      <c r="H13" s="78">
        <f t="shared" si="0"/>
        <v>24568</v>
      </c>
      <c r="I13" s="77">
        <f>O13</f>
        <v>32105</v>
      </c>
      <c r="J13" s="96" t="s">
        <v>4</v>
      </c>
      <c r="K13" s="6" t="s">
        <v>4</v>
      </c>
      <c r="L13" s="178"/>
      <c r="M13" s="144">
        <v>21762</v>
      </c>
      <c r="N13" s="117">
        <v>24568</v>
      </c>
      <c r="O13" s="206">
        <v>32105</v>
      </c>
    </row>
    <row r="14" spans="1:16">
      <c r="A14" s="35" t="s">
        <v>63</v>
      </c>
      <c r="B14" s="50" t="s">
        <v>93</v>
      </c>
      <c r="C14" s="205">
        <v>13513</v>
      </c>
      <c r="D14" s="94" t="s">
        <v>4</v>
      </c>
      <c r="E14" s="94" t="s">
        <v>4</v>
      </c>
      <c r="F14" s="121">
        <v>14308</v>
      </c>
      <c r="G14" s="77">
        <f t="shared" si="0"/>
        <v>14829</v>
      </c>
      <c r="H14" s="78">
        <f t="shared" si="0"/>
        <v>17173</v>
      </c>
      <c r="I14" s="77">
        <f t="shared" si="0"/>
        <v>17981</v>
      </c>
      <c r="J14" s="96" t="s">
        <v>4</v>
      </c>
      <c r="K14" s="6" t="s">
        <v>4</v>
      </c>
      <c r="L14" s="178"/>
      <c r="M14" s="145">
        <v>14829</v>
      </c>
      <c r="N14" s="117">
        <v>17173</v>
      </c>
      <c r="O14" s="206">
        <v>17981</v>
      </c>
    </row>
    <row r="15" spans="1:16">
      <c r="A15" s="35" t="s">
        <v>43</v>
      </c>
      <c r="B15" s="50" t="s">
        <v>42</v>
      </c>
      <c r="C15" s="205">
        <v>70</v>
      </c>
      <c r="D15" s="94" t="s">
        <v>4</v>
      </c>
      <c r="E15" s="94" t="s">
        <v>4</v>
      </c>
      <c r="F15" s="121">
        <v>70</v>
      </c>
      <c r="G15" s="77">
        <f t="shared" si="0"/>
        <v>0</v>
      </c>
      <c r="H15" s="78">
        <f t="shared" si="0"/>
        <v>0</v>
      </c>
      <c r="I15" s="77">
        <f t="shared" si="0"/>
        <v>0</v>
      </c>
      <c r="J15" s="96" t="s">
        <v>4</v>
      </c>
      <c r="K15" s="6" t="s">
        <v>4</v>
      </c>
      <c r="L15" s="178"/>
      <c r="M15" s="145">
        <v>0</v>
      </c>
      <c r="N15" s="117">
        <v>0</v>
      </c>
      <c r="O15" s="206">
        <v>0</v>
      </c>
    </row>
    <row r="16" spans="1:16">
      <c r="A16" s="35" t="s">
        <v>41</v>
      </c>
      <c r="B16" s="50" t="s">
        <v>4</v>
      </c>
      <c r="C16" s="205">
        <v>4443</v>
      </c>
      <c r="D16" s="94" t="s">
        <v>4</v>
      </c>
      <c r="E16" s="94" t="s">
        <v>4</v>
      </c>
      <c r="F16" s="121">
        <v>47116</v>
      </c>
      <c r="G16" s="77">
        <f t="shared" si="0"/>
        <v>31340</v>
      </c>
      <c r="H16" s="78">
        <f t="shared" si="0"/>
        <v>18322</v>
      </c>
      <c r="I16" s="77">
        <f t="shared" si="0"/>
        <v>1461</v>
      </c>
      <c r="J16" s="96" t="s">
        <v>4</v>
      </c>
      <c r="K16" s="6" t="s">
        <v>4</v>
      </c>
      <c r="L16" s="178"/>
      <c r="M16" s="145">
        <v>31340</v>
      </c>
      <c r="N16" s="117">
        <v>18322</v>
      </c>
      <c r="O16" s="206">
        <v>1461</v>
      </c>
    </row>
    <row r="17" spans="1:15" ht="13.8" thickBot="1">
      <c r="A17" s="32" t="s">
        <v>40</v>
      </c>
      <c r="B17" s="51" t="s">
        <v>39</v>
      </c>
      <c r="C17" s="207">
        <v>13463</v>
      </c>
      <c r="D17" s="95" t="s">
        <v>4</v>
      </c>
      <c r="E17" s="95" t="s">
        <v>4</v>
      </c>
      <c r="F17" s="131">
        <v>15340</v>
      </c>
      <c r="G17" s="77">
        <f t="shared" si="0"/>
        <v>15547</v>
      </c>
      <c r="H17" s="78">
        <f t="shared" si="0"/>
        <v>10037</v>
      </c>
      <c r="I17" s="77">
        <f t="shared" si="0"/>
        <v>9116</v>
      </c>
      <c r="J17" s="100" t="s">
        <v>4</v>
      </c>
      <c r="K17" s="7" t="s">
        <v>4</v>
      </c>
      <c r="L17" s="178"/>
      <c r="M17" s="146">
        <v>15547</v>
      </c>
      <c r="N17" s="118">
        <v>10037</v>
      </c>
      <c r="O17" s="208">
        <v>9116</v>
      </c>
    </row>
    <row r="18" spans="1:15" ht="13.8" thickBot="1">
      <c r="A18" s="36" t="s">
        <v>38</v>
      </c>
      <c r="B18" s="25"/>
      <c r="C18" s="52">
        <f>C13-C14+C15+C16+C17</f>
        <v>24944</v>
      </c>
      <c r="D18" s="52" t="s">
        <v>4</v>
      </c>
      <c r="E18" s="52" t="s">
        <v>4</v>
      </c>
      <c r="F18" s="21">
        <f>F13-F14+F15+F16+F17</f>
        <v>69710</v>
      </c>
      <c r="G18" s="21">
        <f>G13-G14+G15+G16+G17</f>
        <v>53820</v>
      </c>
      <c r="H18" s="21">
        <f>H13-H14+H15+H16+H17</f>
        <v>35754</v>
      </c>
      <c r="I18" s="21">
        <f>I13-I14+I15+I16+I17</f>
        <v>24701</v>
      </c>
      <c r="J18" s="61" t="s">
        <v>4</v>
      </c>
      <c r="K18" s="8" t="s">
        <v>4</v>
      </c>
      <c r="L18" s="178"/>
      <c r="M18" s="125">
        <f>M13-M14+M15+M16+M17</f>
        <v>53820</v>
      </c>
      <c r="N18" s="125">
        <f>N13-N14+N15+N16+N17</f>
        <v>35754</v>
      </c>
      <c r="O18" s="125">
        <f>O13-O14+O15+O16+O17</f>
        <v>24701</v>
      </c>
    </row>
    <row r="19" spans="1:15">
      <c r="A19" s="32" t="s">
        <v>66</v>
      </c>
      <c r="B19" s="53" t="s">
        <v>67</v>
      </c>
      <c r="C19" s="209">
        <v>6968</v>
      </c>
      <c r="D19" s="93" t="s">
        <v>4</v>
      </c>
      <c r="E19" s="93" t="s">
        <v>4</v>
      </c>
      <c r="F19" s="131">
        <v>7184</v>
      </c>
      <c r="G19" s="77">
        <f t="shared" si="0"/>
        <v>6988</v>
      </c>
      <c r="H19" s="78">
        <f t="shared" si="0"/>
        <v>7327</v>
      </c>
      <c r="I19" s="77">
        <f t="shared" si="0"/>
        <v>14170</v>
      </c>
      <c r="J19" s="100" t="s">
        <v>4</v>
      </c>
      <c r="K19" s="7" t="s">
        <v>4</v>
      </c>
      <c r="L19" s="178"/>
      <c r="M19" s="147">
        <v>6988</v>
      </c>
      <c r="N19" s="118">
        <v>7327</v>
      </c>
      <c r="O19" s="208">
        <v>14170</v>
      </c>
    </row>
    <row r="20" spans="1:15">
      <c r="A20" s="35" t="s">
        <v>37</v>
      </c>
      <c r="B20" s="50" t="s">
        <v>36</v>
      </c>
      <c r="C20" s="210">
        <v>9949</v>
      </c>
      <c r="D20" s="94" t="s">
        <v>4</v>
      </c>
      <c r="E20" s="94" t="s">
        <v>4</v>
      </c>
      <c r="F20" s="121">
        <v>9784</v>
      </c>
      <c r="G20" s="77">
        <f t="shared" si="0"/>
        <v>10166</v>
      </c>
      <c r="H20" s="78">
        <f t="shared" si="0"/>
        <v>4931</v>
      </c>
      <c r="I20" s="77">
        <f t="shared" si="0"/>
        <v>3550</v>
      </c>
      <c r="J20" s="96" t="s">
        <v>4</v>
      </c>
      <c r="K20" s="6" t="s">
        <v>4</v>
      </c>
      <c r="L20" s="178"/>
      <c r="M20" s="145">
        <v>10166</v>
      </c>
      <c r="N20" s="117">
        <v>4931</v>
      </c>
      <c r="O20" s="206">
        <v>3550</v>
      </c>
    </row>
    <row r="21" spans="1:15">
      <c r="A21" s="35" t="s">
        <v>35</v>
      </c>
      <c r="B21" s="50" t="s">
        <v>4</v>
      </c>
      <c r="C21" s="210">
        <v>0</v>
      </c>
      <c r="D21" s="94" t="s">
        <v>4</v>
      </c>
      <c r="E21" s="94" t="s">
        <v>4</v>
      </c>
      <c r="F21" s="121">
        <v>0</v>
      </c>
      <c r="G21" s="77">
        <f t="shared" si="0"/>
        <v>0</v>
      </c>
      <c r="H21" s="78">
        <f t="shared" si="0"/>
        <v>0</v>
      </c>
      <c r="I21" s="77">
        <f t="shared" si="0"/>
        <v>0</v>
      </c>
      <c r="J21" s="96" t="s">
        <v>4</v>
      </c>
      <c r="K21" s="6" t="s">
        <v>4</v>
      </c>
      <c r="L21" s="178"/>
      <c r="M21" s="145">
        <v>0</v>
      </c>
      <c r="N21" s="117">
        <v>0</v>
      </c>
      <c r="O21" s="206">
        <v>0</v>
      </c>
    </row>
    <row r="22" spans="1:15">
      <c r="A22" s="35" t="s">
        <v>34</v>
      </c>
      <c r="B22" s="50" t="s">
        <v>4</v>
      </c>
      <c r="C22" s="210">
        <v>7882</v>
      </c>
      <c r="D22" s="94" t="s">
        <v>4</v>
      </c>
      <c r="E22" s="94" t="s">
        <v>4</v>
      </c>
      <c r="F22" s="121">
        <v>52595</v>
      </c>
      <c r="G22" s="77">
        <f t="shared" si="0"/>
        <v>36167</v>
      </c>
      <c r="H22" s="78">
        <f t="shared" si="0"/>
        <v>23390</v>
      </c>
      <c r="I22" s="77">
        <f t="shared" si="0"/>
        <v>3990</v>
      </c>
      <c r="J22" s="96" t="s">
        <v>4</v>
      </c>
      <c r="K22" s="6" t="s">
        <v>4</v>
      </c>
      <c r="L22" s="178"/>
      <c r="M22" s="145">
        <v>36167</v>
      </c>
      <c r="N22" s="117">
        <v>23390</v>
      </c>
      <c r="O22" s="206">
        <v>3990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64185</v>
      </c>
      <c r="D24" s="109">
        <v>58894</v>
      </c>
      <c r="E24" s="81">
        <v>58894</v>
      </c>
      <c r="F24" s="109">
        <v>13860</v>
      </c>
      <c r="G24" s="149">
        <f>M24-F24</f>
        <v>13859</v>
      </c>
      <c r="H24" s="149">
        <f>N24-M24</f>
        <v>16306</v>
      </c>
      <c r="I24" s="135">
        <f>O24-N24</f>
        <v>17103</v>
      </c>
      <c r="J24" s="173">
        <f t="shared" ref="J24:J47" si="1">SUM(F24:I24)</f>
        <v>61128</v>
      </c>
      <c r="K24" s="103">
        <f>IF(E24=0,"x",(J24/E24*100))</f>
        <v>103.79325567969573</v>
      </c>
      <c r="L24" s="178"/>
      <c r="M24" s="144">
        <v>27719</v>
      </c>
      <c r="N24" s="215">
        <v>44025</v>
      </c>
      <c r="O24" s="216">
        <v>61128</v>
      </c>
    </row>
    <row r="25" spans="1:15">
      <c r="A25" s="35" t="s">
        <v>31</v>
      </c>
      <c r="B25" s="56" t="s">
        <v>4</v>
      </c>
      <c r="C25" s="205">
        <v>13418</v>
      </c>
      <c r="D25" s="110">
        <v>2000</v>
      </c>
      <c r="E25" s="82">
        <v>2000</v>
      </c>
      <c r="F25" s="110">
        <v>0</v>
      </c>
      <c r="G25" s="150">
        <f t="shared" ref="G25:G42" si="2">M25-F25</f>
        <v>0</v>
      </c>
      <c r="H25" s="150">
        <f t="shared" ref="H25:I42" si="3">N25-M25</f>
        <v>0</v>
      </c>
      <c r="I25" s="136">
        <f t="shared" si="3"/>
        <v>0</v>
      </c>
      <c r="J25" s="174">
        <f t="shared" si="1"/>
        <v>0</v>
      </c>
      <c r="K25" s="104">
        <f>IF(E25=0,"x",(J25/E25)*100)</f>
        <v>0</v>
      </c>
      <c r="L25" s="178"/>
      <c r="M25" s="145">
        <v>0</v>
      </c>
      <c r="N25" s="117">
        <v>0</v>
      </c>
      <c r="O25" s="219">
        <v>0</v>
      </c>
    </row>
    <row r="26" spans="1:15" ht="13.8" thickBot="1">
      <c r="A26" s="33" t="s">
        <v>30</v>
      </c>
      <c r="B26" s="57">
        <v>672</v>
      </c>
      <c r="C26" s="220">
        <v>50766</v>
      </c>
      <c r="D26" s="111">
        <v>56894</v>
      </c>
      <c r="E26" s="83">
        <v>56894</v>
      </c>
      <c r="F26" s="132">
        <v>13860</v>
      </c>
      <c r="G26" s="151">
        <f t="shared" si="2"/>
        <v>13859</v>
      </c>
      <c r="H26" s="151">
        <f>N26-M26</f>
        <v>16306</v>
      </c>
      <c r="I26" s="137">
        <f t="shared" si="3"/>
        <v>17103</v>
      </c>
      <c r="J26" s="175">
        <f t="shared" si="1"/>
        <v>61128</v>
      </c>
      <c r="K26" s="105">
        <f t="shared" ref="K26" si="4">IF(E26=0,"x",(J26/E26*100))</f>
        <v>107.44190951594193</v>
      </c>
      <c r="L26" s="178"/>
      <c r="M26" s="146">
        <v>27719</v>
      </c>
      <c r="N26" s="223">
        <v>44025</v>
      </c>
      <c r="O26" s="224">
        <v>61128</v>
      </c>
    </row>
    <row r="27" spans="1:15">
      <c r="A27" s="34" t="s">
        <v>6</v>
      </c>
      <c r="B27" s="55">
        <v>501</v>
      </c>
      <c r="C27" s="205">
        <v>5773</v>
      </c>
      <c r="D27" s="112">
        <v>4949</v>
      </c>
      <c r="E27" s="84">
        <v>4949</v>
      </c>
      <c r="F27" s="112">
        <v>1078</v>
      </c>
      <c r="G27" s="152">
        <f t="shared" si="2"/>
        <v>1917</v>
      </c>
      <c r="H27" s="152">
        <f>N27-M27</f>
        <v>1756</v>
      </c>
      <c r="I27" s="176">
        <f t="shared" si="3"/>
        <v>1581</v>
      </c>
      <c r="J27" s="173">
        <f t="shared" si="1"/>
        <v>6332</v>
      </c>
      <c r="K27" s="108">
        <f t="shared" ref="K27:K47" si="5">IF(E27=0,"x",(J27/E27)*100)</f>
        <v>127.94503940189936</v>
      </c>
      <c r="L27" s="178"/>
      <c r="M27" s="147">
        <v>2995</v>
      </c>
      <c r="N27" s="227">
        <v>4751</v>
      </c>
      <c r="O27" s="228">
        <v>6332</v>
      </c>
    </row>
    <row r="28" spans="1:15">
      <c r="A28" s="35" t="s">
        <v>29</v>
      </c>
      <c r="B28" s="56">
        <v>502</v>
      </c>
      <c r="C28" s="205">
        <v>4370</v>
      </c>
      <c r="D28" s="113">
        <v>5835</v>
      </c>
      <c r="E28" s="85">
        <v>5835</v>
      </c>
      <c r="F28" s="113">
        <v>2365</v>
      </c>
      <c r="G28" s="153">
        <f t="shared" si="2"/>
        <v>-993</v>
      </c>
      <c r="H28" s="153">
        <f t="shared" si="3"/>
        <v>3227</v>
      </c>
      <c r="I28" s="78">
        <f t="shared" si="3"/>
        <v>-1515</v>
      </c>
      <c r="J28" s="174">
        <f t="shared" si="1"/>
        <v>3084</v>
      </c>
      <c r="K28" s="104">
        <f t="shared" si="5"/>
        <v>52.85347043701799</v>
      </c>
      <c r="L28" s="178"/>
      <c r="M28" s="145">
        <v>1372</v>
      </c>
      <c r="N28" s="117">
        <v>4599</v>
      </c>
      <c r="O28" s="219">
        <v>3084</v>
      </c>
    </row>
    <row r="29" spans="1:15">
      <c r="A29" s="35" t="s">
        <v>5</v>
      </c>
      <c r="B29" s="56">
        <v>504</v>
      </c>
      <c r="C29" s="205">
        <v>0</v>
      </c>
      <c r="D29" s="113">
        <v>0</v>
      </c>
      <c r="E29" s="85">
        <v>0</v>
      </c>
      <c r="F29" s="113">
        <v>0</v>
      </c>
      <c r="G29" s="153">
        <f t="shared" si="2"/>
        <v>0</v>
      </c>
      <c r="H29" s="153">
        <f t="shared" si="3"/>
        <v>0</v>
      </c>
      <c r="I29" s="78">
        <f t="shared" si="3"/>
        <v>0</v>
      </c>
      <c r="J29" s="174">
        <f t="shared" si="1"/>
        <v>0</v>
      </c>
      <c r="K29" s="104" t="str">
        <f t="shared" si="5"/>
        <v>x</v>
      </c>
      <c r="L29" s="178"/>
      <c r="M29" s="145">
        <v>0</v>
      </c>
      <c r="N29" s="117">
        <v>0</v>
      </c>
      <c r="O29" s="219">
        <v>0</v>
      </c>
    </row>
    <row r="30" spans="1:15">
      <c r="A30" s="35" t="s">
        <v>0</v>
      </c>
      <c r="B30" s="56">
        <v>511</v>
      </c>
      <c r="C30" s="205">
        <v>4048</v>
      </c>
      <c r="D30" s="113">
        <v>4815</v>
      </c>
      <c r="E30" s="85">
        <v>4815</v>
      </c>
      <c r="F30" s="113">
        <v>1184</v>
      </c>
      <c r="G30" s="153">
        <f t="shared" si="2"/>
        <v>1757</v>
      </c>
      <c r="H30" s="153">
        <f t="shared" si="3"/>
        <v>389</v>
      </c>
      <c r="I30" s="78">
        <f t="shared" si="3"/>
        <v>1827</v>
      </c>
      <c r="J30" s="174">
        <f t="shared" si="1"/>
        <v>5157</v>
      </c>
      <c r="K30" s="104">
        <f t="shared" si="5"/>
        <v>107.10280373831776</v>
      </c>
      <c r="L30" s="178"/>
      <c r="M30" s="145">
        <v>2941</v>
      </c>
      <c r="N30" s="117">
        <v>3330</v>
      </c>
      <c r="O30" s="219">
        <v>5157</v>
      </c>
    </row>
    <row r="31" spans="1:15">
      <c r="A31" s="35" t="s">
        <v>1</v>
      </c>
      <c r="B31" s="56">
        <v>518</v>
      </c>
      <c r="C31" s="205">
        <v>5794</v>
      </c>
      <c r="D31" s="113">
        <v>6262</v>
      </c>
      <c r="E31" s="85">
        <v>6262</v>
      </c>
      <c r="F31" s="113">
        <v>781</v>
      </c>
      <c r="G31" s="153">
        <f t="shared" si="2"/>
        <v>1530</v>
      </c>
      <c r="H31" s="153">
        <f t="shared" si="3"/>
        <v>2158</v>
      </c>
      <c r="I31" s="78">
        <f t="shared" si="3"/>
        <v>1877</v>
      </c>
      <c r="J31" s="174">
        <f t="shared" si="1"/>
        <v>6346</v>
      </c>
      <c r="K31" s="104">
        <f t="shared" si="5"/>
        <v>101.34142446502715</v>
      </c>
      <c r="L31" s="178"/>
      <c r="M31" s="145">
        <v>2311</v>
      </c>
      <c r="N31" s="117">
        <v>4469</v>
      </c>
      <c r="O31" s="219">
        <v>6346</v>
      </c>
    </row>
    <row r="32" spans="1:15">
      <c r="A32" s="35" t="s">
        <v>28</v>
      </c>
      <c r="B32" s="56">
        <v>521</v>
      </c>
      <c r="C32" s="205">
        <v>21893</v>
      </c>
      <c r="D32" s="113">
        <v>25910</v>
      </c>
      <c r="E32" s="85">
        <v>25910</v>
      </c>
      <c r="F32" s="113">
        <v>5752</v>
      </c>
      <c r="G32" s="153">
        <f t="shared" si="2"/>
        <v>6433</v>
      </c>
      <c r="H32" s="153">
        <f t="shared" si="3"/>
        <v>6412</v>
      </c>
      <c r="I32" s="78">
        <f t="shared" si="3"/>
        <v>7592</v>
      </c>
      <c r="J32" s="174">
        <f t="shared" si="1"/>
        <v>26189</v>
      </c>
      <c r="K32" s="104">
        <f t="shared" si="5"/>
        <v>101.07680432265536</v>
      </c>
      <c r="L32" s="178"/>
      <c r="M32" s="145">
        <v>12185</v>
      </c>
      <c r="N32" s="117">
        <v>18597</v>
      </c>
      <c r="O32" s="219">
        <v>26189</v>
      </c>
    </row>
    <row r="33" spans="1:15">
      <c r="A33" s="35" t="s">
        <v>27</v>
      </c>
      <c r="B33" s="56" t="s">
        <v>26</v>
      </c>
      <c r="C33" s="205">
        <v>8492</v>
      </c>
      <c r="D33" s="113">
        <v>10747</v>
      </c>
      <c r="E33" s="85">
        <v>10747</v>
      </c>
      <c r="F33" s="113">
        <v>2187</v>
      </c>
      <c r="G33" s="153">
        <f t="shared" si="2"/>
        <v>2534</v>
      </c>
      <c r="H33" s="153">
        <f t="shared" si="3"/>
        <v>2548</v>
      </c>
      <c r="I33" s="78">
        <f t="shared" si="3"/>
        <v>2995</v>
      </c>
      <c r="J33" s="174">
        <f t="shared" si="1"/>
        <v>10264</v>
      </c>
      <c r="K33" s="104">
        <f t="shared" si="5"/>
        <v>95.505722527216903</v>
      </c>
      <c r="L33" s="178"/>
      <c r="M33" s="145">
        <v>4721</v>
      </c>
      <c r="N33" s="117">
        <v>7269</v>
      </c>
      <c r="O33" s="219">
        <v>10264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113">
        <v>0</v>
      </c>
      <c r="G34" s="153">
        <f t="shared" si="2"/>
        <v>0</v>
      </c>
      <c r="H34" s="153">
        <f t="shared" si="3"/>
        <v>0</v>
      </c>
      <c r="I34" s="78">
        <f t="shared" si="3"/>
        <v>0</v>
      </c>
      <c r="J34" s="174">
        <f t="shared" si="1"/>
        <v>0</v>
      </c>
      <c r="K34" s="104" t="str">
        <f t="shared" si="5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205">
        <v>440</v>
      </c>
      <c r="D35" s="113">
        <v>601</v>
      </c>
      <c r="E35" s="85">
        <v>601</v>
      </c>
      <c r="F35" s="113">
        <v>190</v>
      </c>
      <c r="G35" s="153">
        <f t="shared" si="2"/>
        <v>196</v>
      </c>
      <c r="H35" s="153">
        <f t="shared" si="3"/>
        <v>205</v>
      </c>
      <c r="I35" s="78">
        <f t="shared" si="3"/>
        <v>302</v>
      </c>
      <c r="J35" s="174">
        <f t="shared" si="1"/>
        <v>893</v>
      </c>
      <c r="K35" s="104">
        <f t="shared" si="5"/>
        <v>148.58569051580699</v>
      </c>
      <c r="L35" s="178"/>
      <c r="M35" s="145">
        <v>386</v>
      </c>
      <c r="N35" s="117">
        <v>591</v>
      </c>
      <c r="O35" s="219">
        <v>893</v>
      </c>
    </row>
    <row r="36" spans="1:15" ht="13.8" thickBot="1">
      <c r="A36" s="32" t="s">
        <v>24</v>
      </c>
      <c r="B36" s="58" t="s">
        <v>23</v>
      </c>
      <c r="C36" s="207">
        <v>1399</v>
      </c>
      <c r="D36" s="114">
        <v>1174</v>
      </c>
      <c r="E36" s="86">
        <v>1174</v>
      </c>
      <c r="F36" s="133">
        <v>613</v>
      </c>
      <c r="G36" s="153">
        <f t="shared" si="2"/>
        <v>326</v>
      </c>
      <c r="H36" s="154">
        <f t="shared" si="3"/>
        <v>490</v>
      </c>
      <c r="I36" s="78">
        <f t="shared" si="3"/>
        <v>51</v>
      </c>
      <c r="J36" s="175">
        <f t="shared" si="1"/>
        <v>1480</v>
      </c>
      <c r="K36" s="105">
        <f t="shared" si="5"/>
        <v>126.06473594548552</v>
      </c>
      <c r="L36" s="178"/>
      <c r="M36" s="126">
        <v>939</v>
      </c>
      <c r="N36" s="119">
        <v>1429</v>
      </c>
      <c r="O36" s="231">
        <v>1480</v>
      </c>
    </row>
    <row r="37" spans="1:15" ht="13.8" thickBot="1">
      <c r="A37" s="36" t="s">
        <v>22</v>
      </c>
      <c r="B37" s="60"/>
      <c r="C37" s="52">
        <f t="shared" ref="C37:I37" si="6">SUM(C27:C36)</f>
        <v>52209</v>
      </c>
      <c r="D37" s="52">
        <f t="shared" si="6"/>
        <v>60293</v>
      </c>
      <c r="E37" s="61">
        <f t="shared" si="6"/>
        <v>60293</v>
      </c>
      <c r="F37" s="52">
        <f t="shared" si="6"/>
        <v>14150</v>
      </c>
      <c r="G37" s="52">
        <f t="shared" si="6"/>
        <v>13700</v>
      </c>
      <c r="H37" s="52">
        <f t="shared" si="6"/>
        <v>17185</v>
      </c>
      <c r="I37" s="21">
        <f t="shared" si="6"/>
        <v>14710</v>
      </c>
      <c r="J37" s="62">
        <f t="shared" si="1"/>
        <v>59745</v>
      </c>
      <c r="K37" s="106">
        <f t="shared" si="5"/>
        <v>99.091105103411664</v>
      </c>
      <c r="L37" s="178"/>
      <c r="M37" s="21">
        <f>SUM(M27:M36)</f>
        <v>27850</v>
      </c>
      <c r="N37" s="23">
        <f>SUM(N27:N36)</f>
        <v>45035</v>
      </c>
      <c r="O37" s="21">
        <f>SUM(O27:O36)</f>
        <v>59745</v>
      </c>
    </row>
    <row r="38" spans="1:15">
      <c r="A38" s="34" t="s">
        <v>21</v>
      </c>
      <c r="B38" s="55">
        <v>601</v>
      </c>
      <c r="C38" s="233">
        <v>235</v>
      </c>
      <c r="D38" s="112">
        <v>176</v>
      </c>
      <c r="E38" s="84">
        <v>176</v>
      </c>
      <c r="F38" s="134">
        <v>2</v>
      </c>
      <c r="G38" s="153">
        <f t="shared" si="2"/>
        <v>12</v>
      </c>
      <c r="H38" s="152">
        <f t="shared" si="3"/>
        <v>1</v>
      </c>
      <c r="I38" s="78">
        <f t="shared" si="3"/>
        <v>115</v>
      </c>
      <c r="J38" s="173">
        <f t="shared" si="1"/>
        <v>130</v>
      </c>
      <c r="K38" s="103">
        <f t="shared" si="5"/>
        <v>73.86363636363636</v>
      </c>
      <c r="L38" s="178"/>
      <c r="M38" s="147">
        <v>14</v>
      </c>
      <c r="N38" s="227">
        <v>15</v>
      </c>
      <c r="O38" s="228">
        <v>130</v>
      </c>
    </row>
    <row r="39" spans="1:15">
      <c r="A39" s="35" t="s">
        <v>20</v>
      </c>
      <c r="B39" s="56">
        <v>602</v>
      </c>
      <c r="C39" s="205">
        <v>1328</v>
      </c>
      <c r="D39" s="113">
        <v>1392</v>
      </c>
      <c r="E39" s="85">
        <v>1392</v>
      </c>
      <c r="F39" s="113">
        <v>279</v>
      </c>
      <c r="G39" s="153">
        <f t="shared" si="2"/>
        <v>377</v>
      </c>
      <c r="H39" s="153">
        <f t="shared" si="3"/>
        <v>478</v>
      </c>
      <c r="I39" s="78">
        <f t="shared" si="3"/>
        <v>356</v>
      </c>
      <c r="J39" s="174">
        <f t="shared" si="1"/>
        <v>1490</v>
      </c>
      <c r="K39" s="104">
        <f t="shared" si="5"/>
        <v>107.04022988505749</v>
      </c>
      <c r="L39" s="178"/>
      <c r="M39" s="145">
        <v>656</v>
      </c>
      <c r="N39" s="117">
        <v>1134</v>
      </c>
      <c r="O39" s="219">
        <v>1490</v>
      </c>
    </row>
    <row r="40" spans="1:15">
      <c r="A40" s="35" t="s">
        <v>19</v>
      </c>
      <c r="B40" s="56">
        <v>604</v>
      </c>
      <c r="C40" s="205">
        <v>0</v>
      </c>
      <c r="D40" s="113">
        <v>0</v>
      </c>
      <c r="E40" s="85">
        <v>0</v>
      </c>
      <c r="F40" s="113">
        <v>0</v>
      </c>
      <c r="G40" s="153">
        <f t="shared" si="2"/>
        <v>0</v>
      </c>
      <c r="H40" s="153">
        <f t="shared" si="3"/>
        <v>0</v>
      </c>
      <c r="I40" s="78">
        <f t="shared" si="3"/>
        <v>0</v>
      </c>
      <c r="J40" s="174">
        <f t="shared" si="1"/>
        <v>0</v>
      </c>
      <c r="K40" s="104" t="str">
        <f t="shared" si="5"/>
        <v>x</v>
      </c>
      <c r="L40" s="178"/>
      <c r="M40" s="145">
        <v>0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205">
        <v>50766</v>
      </c>
      <c r="D41" s="113">
        <v>58894</v>
      </c>
      <c r="E41" s="85">
        <v>58894</v>
      </c>
      <c r="F41" s="113">
        <v>13860</v>
      </c>
      <c r="G41" s="153">
        <f t="shared" si="2"/>
        <v>13859</v>
      </c>
      <c r="H41" s="153">
        <f t="shared" si="3"/>
        <v>16306</v>
      </c>
      <c r="I41" s="78">
        <f t="shared" si="3"/>
        <v>17104</v>
      </c>
      <c r="J41" s="174">
        <f t="shared" si="1"/>
        <v>61129</v>
      </c>
      <c r="K41" s="104">
        <f t="shared" si="5"/>
        <v>103.79495364553266</v>
      </c>
      <c r="L41" s="178"/>
      <c r="M41" s="145">
        <v>27719</v>
      </c>
      <c r="N41" s="117">
        <v>44025</v>
      </c>
      <c r="O41" s="219">
        <v>61129</v>
      </c>
    </row>
    <row r="42" spans="1:15" ht="13.8" thickBot="1">
      <c r="A42" s="32" t="s">
        <v>7</v>
      </c>
      <c r="B42" s="58" t="s">
        <v>16</v>
      </c>
      <c r="C42" s="207">
        <v>26</v>
      </c>
      <c r="D42" s="114">
        <v>12</v>
      </c>
      <c r="E42" s="86">
        <v>12</v>
      </c>
      <c r="F42" s="133">
        <v>10</v>
      </c>
      <c r="G42" s="154">
        <f t="shared" si="2"/>
        <v>5</v>
      </c>
      <c r="H42" s="154">
        <f t="shared" si="3"/>
        <v>3</v>
      </c>
      <c r="I42" s="177">
        <f t="shared" si="3"/>
        <v>16</v>
      </c>
      <c r="J42" s="175">
        <f t="shared" si="1"/>
        <v>34</v>
      </c>
      <c r="K42" s="105">
        <f t="shared" si="5"/>
        <v>283.33333333333337</v>
      </c>
      <c r="L42" s="178"/>
      <c r="M42" s="126">
        <v>15</v>
      </c>
      <c r="N42" s="119">
        <v>18</v>
      </c>
      <c r="O42" s="231">
        <v>34</v>
      </c>
    </row>
    <row r="43" spans="1:15" ht="13.8" thickBot="1">
      <c r="A43" s="36" t="s">
        <v>15</v>
      </c>
      <c r="B43" s="60" t="s">
        <v>4</v>
      </c>
      <c r="C43" s="61">
        <f t="shared" ref="C43:I43" si="7">SUM(C38:C42)</f>
        <v>52355</v>
      </c>
      <c r="D43" s="61">
        <f t="shared" si="7"/>
        <v>60474</v>
      </c>
      <c r="E43" s="61">
        <f t="shared" si="7"/>
        <v>60474</v>
      </c>
      <c r="F43" s="8">
        <f t="shared" si="7"/>
        <v>14151</v>
      </c>
      <c r="G43" s="242">
        <f t="shared" si="7"/>
        <v>14253</v>
      </c>
      <c r="H43" s="246">
        <f t="shared" si="7"/>
        <v>16788</v>
      </c>
      <c r="I43" s="246">
        <f t="shared" si="7"/>
        <v>17591</v>
      </c>
      <c r="J43" s="61">
        <f t="shared" si="1"/>
        <v>62783</v>
      </c>
      <c r="K43" s="108">
        <f t="shared" si="5"/>
        <v>103.81816979197671</v>
      </c>
      <c r="L43" s="178"/>
      <c r="M43" s="21">
        <f>SUM(M38:M42)</f>
        <v>28404</v>
      </c>
      <c r="N43" s="23">
        <f>SUM(N38:N42)</f>
        <v>45192</v>
      </c>
      <c r="O43" s="21">
        <f>SUM(O38:O42)</f>
        <v>62783</v>
      </c>
    </row>
    <row r="44" spans="1:15" ht="5.25" customHeight="1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8">C43-C41</f>
        <v>1589</v>
      </c>
      <c r="D45" s="61">
        <f t="shared" si="8"/>
        <v>1580</v>
      </c>
      <c r="E45" s="61">
        <f t="shared" si="8"/>
        <v>1580</v>
      </c>
      <c r="F45" s="8">
        <f t="shared" si="8"/>
        <v>291</v>
      </c>
      <c r="G45" s="62">
        <f t="shared" si="8"/>
        <v>394</v>
      </c>
      <c r="H45" s="8">
        <f t="shared" si="8"/>
        <v>482</v>
      </c>
      <c r="I45" s="62">
        <f t="shared" si="8"/>
        <v>487</v>
      </c>
      <c r="J45" s="67">
        <f t="shared" si="1"/>
        <v>1654</v>
      </c>
      <c r="K45" s="103">
        <f t="shared" si="5"/>
        <v>104.68354430379748</v>
      </c>
      <c r="L45" s="178"/>
      <c r="M45" s="8">
        <f>M43-M41</f>
        <v>685</v>
      </c>
      <c r="N45" s="128">
        <f>N43-N41</f>
        <v>1167</v>
      </c>
      <c r="O45" s="8">
        <f>O43-O41</f>
        <v>1654</v>
      </c>
    </row>
    <row r="46" spans="1:15" ht="13.8" thickBot="1">
      <c r="A46" s="36" t="s">
        <v>13</v>
      </c>
      <c r="B46" s="60" t="s">
        <v>4</v>
      </c>
      <c r="C46" s="8">
        <f t="shared" ref="C46:I46" si="9">C43-C37</f>
        <v>146</v>
      </c>
      <c r="D46" s="61">
        <f t="shared" si="9"/>
        <v>181</v>
      </c>
      <c r="E46" s="61">
        <f t="shared" si="9"/>
        <v>181</v>
      </c>
      <c r="F46" s="8">
        <f t="shared" si="9"/>
        <v>1</v>
      </c>
      <c r="G46" s="62">
        <f t="shared" si="9"/>
        <v>553</v>
      </c>
      <c r="H46" s="8">
        <f t="shared" si="9"/>
        <v>-397</v>
      </c>
      <c r="I46" s="62">
        <f t="shared" si="9"/>
        <v>2881</v>
      </c>
      <c r="J46" s="67">
        <f t="shared" si="1"/>
        <v>3038</v>
      </c>
      <c r="K46" s="103">
        <f t="shared" si="5"/>
        <v>1678.4530386740332</v>
      </c>
      <c r="L46" s="178"/>
      <c r="M46" s="8">
        <f>M43-M37</f>
        <v>554</v>
      </c>
      <c r="N46" s="128">
        <f>N43-N37</f>
        <v>157</v>
      </c>
      <c r="O46" s="8">
        <f>O43-O37</f>
        <v>3038</v>
      </c>
    </row>
    <row r="47" spans="1:15" ht="13.8" thickBot="1">
      <c r="A47" s="68" t="s">
        <v>12</v>
      </c>
      <c r="B47" s="69" t="s">
        <v>4</v>
      </c>
      <c r="C47" s="8">
        <f t="shared" ref="C47:I47" si="10">C46-C41</f>
        <v>-50620</v>
      </c>
      <c r="D47" s="61">
        <f t="shared" si="10"/>
        <v>-58713</v>
      </c>
      <c r="E47" s="61">
        <f t="shared" si="10"/>
        <v>-58713</v>
      </c>
      <c r="F47" s="8">
        <f t="shared" si="10"/>
        <v>-13859</v>
      </c>
      <c r="G47" s="62">
        <f t="shared" si="10"/>
        <v>-13306</v>
      </c>
      <c r="H47" s="8">
        <f t="shared" si="10"/>
        <v>-16703</v>
      </c>
      <c r="I47" s="62">
        <f t="shared" si="10"/>
        <v>-14223</v>
      </c>
      <c r="J47" s="61">
        <f t="shared" si="1"/>
        <v>-58091</v>
      </c>
      <c r="K47" s="103">
        <f t="shared" si="5"/>
        <v>98.940609405072138</v>
      </c>
      <c r="L47" s="178"/>
      <c r="M47" s="8">
        <f>M46-M41</f>
        <v>-27165</v>
      </c>
      <c r="N47" s="128">
        <f>N46-N41</f>
        <v>-43868</v>
      </c>
      <c r="O47" s="8">
        <f>O46-O41</f>
        <v>-58091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94</v>
      </c>
    </row>
    <row r="58" spans="1:10">
      <c r="A58" s="26" t="s">
        <v>95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46130-0762-4E98-A647-6A4F60B0A48D}">
  <dimension ref="A1:BL58"/>
  <sheetViews>
    <sheetView workbookViewId="0">
      <selection activeCell="R1" sqref="R1"/>
    </sheetView>
  </sheetViews>
  <sheetFormatPr defaultColWidth="5.88671875" defaultRowHeight="14.4"/>
  <cols>
    <col min="1" max="1" width="25.44140625" style="250" customWidth="1"/>
    <col min="2" max="2" width="6.5546875" style="251" customWidth="1"/>
    <col min="3" max="3" width="12.109375" style="249" customWidth="1"/>
    <col min="4" max="4" width="11" style="249" customWidth="1"/>
    <col min="5" max="5" width="11.77734375" style="252" customWidth="1"/>
    <col min="6" max="6" width="10.44140625" style="252" customWidth="1"/>
    <col min="7" max="7" width="11.21875" style="252" customWidth="1"/>
    <col min="8" max="9" width="10.88671875" style="252" customWidth="1"/>
    <col min="10" max="10" width="11" style="252" customWidth="1"/>
    <col min="11" max="11" width="12" style="249" customWidth="1"/>
    <col min="12" max="12" width="5.88671875" style="249"/>
    <col min="13" max="13" width="10.88671875" style="249" customWidth="1"/>
    <col min="14" max="14" width="11.88671875" style="249" customWidth="1"/>
    <col min="15" max="15" width="11.44140625" style="249" customWidth="1"/>
    <col min="16" max="16" width="8.109375" style="249" customWidth="1"/>
    <col min="17" max="64" width="5.88671875" style="249"/>
  </cols>
  <sheetData>
    <row r="1" spans="1:16" ht="24" customHeight="1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8"/>
    </row>
    <row r="2" spans="1:16">
      <c r="O2" s="253"/>
    </row>
    <row r="3" spans="1:16" ht="17.399999999999999">
      <c r="A3" s="254" t="s">
        <v>70</v>
      </c>
      <c r="F3" s="255"/>
      <c r="G3" s="255"/>
    </row>
    <row r="4" spans="1:16" ht="21.75" customHeight="1">
      <c r="A4" s="256"/>
      <c r="F4" s="255"/>
      <c r="G4" s="255"/>
    </row>
    <row r="5" spans="1:16">
      <c r="A5" s="257"/>
      <c r="F5" s="255"/>
      <c r="G5" s="255"/>
    </row>
    <row r="6" spans="1:16" ht="6" customHeight="1">
      <c r="F6" s="255"/>
      <c r="G6" s="255"/>
    </row>
    <row r="7" spans="1:16" ht="24.75" customHeight="1">
      <c r="A7" s="258" t="s">
        <v>60</v>
      </c>
      <c r="B7" s="259"/>
      <c r="C7" s="260" t="s">
        <v>96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</row>
    <row r="8" spans="1:16" ht="23.25" customHeight="1">
      <c r="A8" s="257" t="s">
        <v>59</v>
      </c>
      <c r="F8" s="255"/>
      <c r="G8" s="255"/>
    </row>
    <row r="9" spans="1:16">
      <c r="A9" s="261" t="s">
        <v>52</v>
      </c>
      <c r="B9" s="262" t="s">
        <v>77</v>
      </c>
      <c r="C9" s="263" t="s">
        <v>3</v>
      </c>
      <c r="D9" s="264" t="s">
        <v>58</v>
      </c>
      <c r="E9" s="265" t="s">
        <v>57</v>
      </c>
      <c r="F9" s="266" t="s">
        <v>56</v>
      </c>
      <c r="G9" s="266"/>
      <c r="H9" s="266"/>
      <c r="I9" s="266"/>
      <c r="J9" s="264" t="s">
        <v>69</v>
      </c>
      <c r="K9" s="265" t="s">
        <v>55</v>
      </c>
      <c r="M9" s="262" t="s">
        <v>54</v>
      </c>
      <c r="N9" s="262" t="s">
        <v>54</v>
      </c>
      <c r="O9" s="262" t="s">
        <v>54</v>
      </c>
    </row>
    <row r="10" spans="1:16">
      <c r="A10" s="267"/>
      <c r="B10" s="268"/>
      <c r="C10" s="269" t="s">
        <v>68</v>
      </c>
      <c r="D10" s="270">
        <v>2025</v>
      </c>
      <c r="E10" s="271">
        <v>2025</v>
      </c>
      <c r="F10" s="272" t="s">
        <v>51</v>
      </c>
      <c r="G10" s="273" t="s">
        <v>50</v>
      </c>
      <c r="H10" s="273" t="s">
        <v>49</v>
      </c>
      <c r="I10" s="274" t="s">
        <v>48</v>
      </c>
      <c r="J10" s="270" t="s">
        <v>8</v>
      </c>
      <c r="K10" s="271" t="s">
        <v>47</v>
      </c>
      <c r="M10" s="275" t="s">
        <v>64</v>
      </c>
      <c r="N10" s="268" t="s">
        <v>65</v>
      </c>
      <c r="O10" s="268" t="s">
        <v>46</v>
      </c>
    </row>
    <row r="11" spans="1:16">
      <c r="A11" s="276" t="s">
        <v>45</v>
      </c>
      <c r="B11" s="277"/>
      <c r="C11" s="278">
        <v>18</v>
      </c>
      <c r="D11" s="279">
        <v>20</v>
      </c>
      <c r="E11" s="280">
        <v>21</v>
      </c>
      <c r="F11" s="281">
        <v>20</v>
      </c>
      <c r="G11" s="282">
        <f t="shared" ref="G11:I17" si="0">M11</f>
        <v>18</v>
      </c>
      <c r="H11" s="283">
        <f t="shared" si="0"/>
        <v>21</v>
      </c>
      <c r="I11" s="284">
        <f t="shared" si="0"/>
        <v>22</v>
      </c>
      <c r="J11" s="285" t="s">
        <v>4</v>
      </c>
      <c r="K11" s="281" t="s">
        <v>4</v>
      </c>
      <c r="L11" s="286"/>
      <c r="M11" s="287">
        <v>18</v>
      </c>
      <c r="N11" s="288">
        <v>21</v>
      </c>
      <c r="O11" s="289">
        <v>22</v>
      </c>
    </row>
    <row r="12" spans="1:16">
      <c r="A12" s="290" t="s">
        <v>44</v>
      </c>
      <c r="B12" s="291"/>
      <c r="C12" s="292">
        <v>17</v>
      </c>
      <c r="D12" s="293">
        <v>18.452999999999999</v>
      </c>
      <c r="E12" s="294">
        <v>20.93</v>
      </c>
      <c r="F12" s="295">
        <v>18.452999999999999</v>
      </c>
      <c r="G12" s="296">
        <f t="shared" si="0"/>
        <v>17.3</v>
      </c>
      <c r="H12" s="297">
        <f t="shared" si="0"/>
        <v>20.93</v>
      </c>
      <c r="I12" s="296">
        <f t="shared" si="0"/>
        <v>20.14</v>
      </c>
      <c r="J12" s="298"/>
      <c r="K12" s="299" t="s">
        <v>4</v>
      </c>
      <c r="L12" s="286"/>
      <c r="M12" s="300">
        <v>17.3</v>
      </c>
      <c r="N12" s="301">
        <v>20.93</v>
      </c>
      <c r="O12" s="302">
        <v>20.14</v>
      </c>
    </row>
    <row r="13" spans="1:16">
      <c r="A13" s="303" t="s">
        <v>62</v>
      </c>
      <c r="B13" s="304"/>
      <c r="C13" s="305">
        <v>4512</v>
      </c>
      <c r="D13" s="279" t="s">
        <v>4</v>
      </c>
      <c r="E13" s="279" t="s">
        <v>4</v>
      </c>
      <c r="F13" s="306">
        <v>4511</v>
      </c>
      <c r="G13" s="307">
        <f t="shared" si="0"/>
        <v>4522</v>
      </c>
      <c r="H13" s="308">
        <f t="shared" si="0"/>
        <v>4714</v>
      </c>
      <c r="I13" s="307">
        <f t="shared" si="0"/>
        <v>4882</v>
      </c>
      <c r="J13" s="309" t="s">
        <v>4</v>
      </c>
      <c r="K13" s="299" t="s">
        <v>4</v>
      </c>
      <c r="L13" s="286"/>
      <c r="M13" s="310">
        <v>4522</v>
      </c>
      <c r="N13" s="311">
        <v>4714</v>
      </c>
      <c r="O13" s="312">
        <v>4882</v>
      </c>
    </row>
    <row r="14" spans="1:16">
      <c r="A14" s="290" t="s">
        <v>63</v>
      </c>
      <c r="B14" s="304"/>
      <c r="C14" s="305">
        <v>4112</v>
      </c>
      <c r="D14" s="309" t="s">
        <v>4</v>
      </c>
      <c r="E14" s="309" t="s">
        <v>4</v>
      </c>
      <c r="F14" s="313">
        <v>4125</v>
      </c>
      <c r="G14" s="307">
        <f t="shared" si="0"/>
        <v>4149</v>
      </c>
      <c r="H14" s="308">
        <f t="shared" si="0"/>
        <v>4355</v>
      </c>
      <c r="I14" s="307">
        <f t="shared" si="0"/>
        <v>4537</v>
      </c>
      <c r="J14" s="309" t="s">
        <v>4</v>
      </c>
      <c r="K14" s="299" t="s">
        <v>4</v>
      </c>
      <c r="L14" s="286"/>
      <c r="M14" s="310">
        <v>4149</v>
      </c>
      <c r="N14" s="311">
        <v>4355</v>
      </c>
      <c r="O14" s="312">
        <v>4537</v>
      </c>
    </row>
    <row r="15" spans="1:16">
      <c r="A15" s="290" t="s">
        <v>43</v>
      </c>
      <c r="B15" s="304" t="s">
        <v>42</v>
      </c>
      <c r="C15" s="305">
        <v>24</v>
      </c>
      <c r="D15" s="309" t="s">
        <v>4</v>
      </c>
      <c r="E15" s="309" t="s">
        <v>4</v>
      </c>
      <c r="F15" s="313"/>
      <c r="G15" s="307">
        <f t="shared" si="0"/>
        <v>0</v>
      </c>
      <c r="H15" s="308">
        <f t="shared" si="0"/>
        <v>0</v>
      </c>
      <c r="I15" s="307">
        <f t="shared" si="0"/>
        <v>38</v>
      </c>
      <c r="J15" s="309" t="s">
        <v>4</v>
      </c>
      <c r="K15" s="299" t="s">
        <v>4</v>
      </c>
      <c r="L15" s="286"/>
      <c r="M15" s="310">
        <v>0</v>
      </c>
      <c r="N15" s="311"/>
      <c r="O15" s="312">
        <v>38</v>
      </c>
    </row>
    <row r="16" spans="1:16">
      <c r="A16" s="290" t="s">
        <v>41</v>
      </c>
      <c r="B16" s="304" t="s">
        <v>4</v>
      </c>
      <c r="C16" s="305">
        <v>779</v>
      </c>
      <c r="D16" s="309" t="s">
        <v>4</v>
      </c>
      <c r="E16" s="309" t="s">
        <v>4</v>
      </c>
      <c r="F16" s="313">
        <v>2231</v>
      </c>
      <c r="G16" s="307">
        <f t="shared" si="0"/>
        <v>1784</v>
      </c>
      <c r="H16" s="308">
        <f t="shared" si="0"/>
        <v>1994</v>
      </c>
      <c r="I16" s="307">
        <f t="shared" si="0"/>
        <v>1054</v>
      </c>
      <c r="J16" s="309" t="s">
        <v>4</v>
      </c>
      <c r="K16" s="299" t="s">
        <v>4</v>
      </c>
      <c r="L16" s="286"/>
      <c r="M16" s="310">
        <v>1784</v>
      </c>
      <c r="N16" s="311">
        <v>1994</v>
      </c>
      <c r="O16" s="312">
        <v>1054</v>
      </c>
    </row>
    <row r="17" spans="1:15" ht="15" thickBot="1">
      <c r="A17" s="276" t="s">
        <v>40</v>
      </c>
      <c r="B17" s="314" t="s">
        <v>39</v>
      </c>
      <c r="C17" s="315">
        <v>2552</v>
      </c>
      <c r="D17" s="316" t="s">
        <v>4</v>
      </c>
      <c r="E17" s="316" t="s">
        <v>4</v>
      </c>
      <c r="F17" s="317">
        <v>3319</v>
      </c>
      <c r="G17" s="327">
        <f t="shared" si="0"/>
        <v>2080</v>
      </c>
      <c r="H17" s="328">
        <f t="shared" si="0"/>
        <v>1408</v>
      </c>
      <c r="I17" s="327">
        <f t="shared" si="0"/>
        <v>1990</v>
      </c>
      <c r="J17" s="318" t="s">
        <v>4</v>
      </c>
      <c r="K17" s="319" t="s">
        <v>4</v>
      </c>
      <c r="L17" s="286"/>
      <c r="M17" s="329">
        <v>2080</v>
      </c>
      <c r="N17" s="320">
        <v>1408</v>
      </c>
      <c r="O17" s="321">
        <v>1990</v>
      </c>
    </row>
    <row r="18" spans="1:15" ht="15" thickBot="1">
      <c r="A18" s="434" t="s">
        <v>38</v>
      </c>
      <c r="B18" s="435"/>
      <c r="C18" s="436">
        <f>C13-C14+C15+C16+C17</f>
        <v>3755</v>
      </c>
      <c r="D18" s="436" t="s">
        <v>4</v>
      </c>
      <c r="E18" s="436" t="s">
        <v>4</v>
      </c>
      <c r="F18" s="437">
        <f>F13-F14+F15+F16+F17</f>
        <v>5936</v>
      </c>
      <c r="G18" s="437">
        <f>G13-G14+G15+G16+G17</f>
        <v>4237</v>
      </c>
      <c r="H18" s="437">
        <f>H13-H14+H15+H16+H17</f>
        <v>3761</v>
      </c>
      <c r="I18" s="437">
        <f>I13-I14+I15+I16+I17</f>
        <v>3427</v>
      </c>
      <c r="J18" s="436" t="s">
        <v>4</v>
      </c>
      <c r="K18" s="438" t="s">
        <v>4</v>
      </c>
      <c r="L18" s="286"/>
      <c r="M18" s="439">
        <f>M13-M14+M15+M16+M17</f>
        <v>4237</v>
      </c>
      <c r="N18" s="440">
        <f>N13-N14+N15+N16+N17</f>
        <v>3761</v>
      </c>
      <c r="O18" s="441">
        <f>O13-O14+O15+O16+O17</f>
        <v>3427</v>
      </c>
    </row>
    <row r="19" spans="1:15">
      <c r="A19" s="276" t="s">
        <v>66</v>
      </c>
      <c r="B19" s="431" t="s">
        <v>67</v>
      </c>
      <c r="C19" s="323">
        <v>400</v>
      </c>
      <c r="D19" s="279" t="s">
        <v>4</v>
      </c>
      <c r="E19" s="279" t="s">
        <v>4</v>
      </c>
      <c r="F19" s="317">
        <v>387</v>
      </c>
      <c r="G19" s="432">
        <f t="shared" ref="G19:I23" si="1">M19</f>
        <v>373</v>
      </c>
      <c r="H19" s="433">
        <f t="shared" si="1"/>
        <v>359</v>
      </c>
      <c r="I19" s="432">
        <f t="shared" si="1"/>
        <v>345</v>
      </c>
      <c r="J19" s="318" t="s">
        <v>4</v>
      </c>
      <c r="K19" s="319" t="s">
        <v>4</v>
      </c>
      <c r="L19" s="286"/>
      <c r="M19" s="324">
        <v>373</v>
      </c>
      <c r="N19" s="320">
        <v>359</v>
      </c>
      <c r="O19" s="321">
        <v>345</v>
      </c>
    </row>
    <row r="20" spans="1:15">
      <c r="A20" s="290" t="s">
        <v>37</v>
      </c>
      <c r="B20" s="304" t="s">
        <v>36</v>
      </c>
      <c r="C20" s="325">
        <v>1031</v>
      </c>
      <c r="D20" s="309" t="s">
        <v>4</v>
      </c>
      <c r="E20" s="309" t="s">
        <v>4</v>
      </c>
      <c r="F20" s="313">
        <v>880</v>
      </c>
      <c r="G20" s="307">
        <f t="shared" si="1"/>
        <v>1081</v>
      </c>
      <c r="H20" s="308">
        <f t="shared" si="1"/>
        <v>653</v>
      </c>
      <c r="I20" s="307">
        <f t="shared" si="1"/>
        <v>900</v>
      </c>
      <c r="J20" s="309" t="s">
        <v>4</v>
      </c>
      <c r="K20" s="299" t="s">
        <v>4</v>
      </c>
      <c r="L20" s="286"/>
      <c r="M20" s="310">
        <v>1081</v>
      </c>
      <c r="N20" s="311">
        <v>653</v>
      </c>
      <c r="O20" s="312">
        <v>900</v>
      </c>
    </row>
    <row r="21" spans="1:15">
      <c r="A21" s="290" t="s">
        <v>35</v>
      </c>
      <c r="B21" s="304" t="s">
        <v>4</v>
      </c>
      <c r="C21" s="325">
        <v>459</v>
      </c>
      <c r="D21" s="309" t="s">
        <v>4</v>
      </c>
      <c r="E21" s="309" t="s">
        <v>4</v>
      </c>
      <c r="F21" s="313">
        <v>620</v>
      </c>
      <c r="G21" s="307">
        <f t="shared" si="1"/>
        <v>620</v>
      </c>
      <c r="H21" s="308">
        <f t="shared" si="1"/>
        <v>1056</v>
      </c>
      <c r="I21" s="307">
        <f t="shared" si="1"/>
        <v>732</v>
      </c>
      <c r="J21" s="309" t="s">
        <v>4</v>
      </c>
      <c r="K21" s="299" t="s">
        <v>4</v>
      </c>
      <c r="L21" s="286"/>
      <c r="M21" s="310">
        <v>620</v>
      </c>
      <c r="N21" s="311">
        <v>1056</v>
      </c>
      <c r="O21" s="312">
        <v>732</v>
      </c>
    </row>
    <row r="22" spans="1:15">
      <c r="A22" s="290" t="s">
        <v>34</v>
      </c>
      <c r="B22" s="304" t="s">
        <v>4</v>
      </c>
      <c r="C22" s="325">
        <v>1685</v>
      </c>
      <c r="D22" s="309" t="s">
        <v>4</v>
      </c>
      <c r="E22" s="309" t="s">
        <v>4</v>
      </c>
      <c r="F22" s="313">
        <v>3785</v>
      </c>
      <c r="G22" s="307">
        <f t="shared" si="1"/>
        <v>2155</v>
      </c>
      <c r="H22" s="308">
        <f t="shared" si="1"/>
        <v>1692</v>
      </c>
      <c r="I22" s="307">
        <f t="shared" si="1"/>
        <v>1450</v>
      </c>
      <c r="J22" s="309" t="s">
        <v>4</v>
      </c>
      <c r="K22" s="299" t="s">
        <v>4</v>
      </c>
      <c r="L22" s="286"/>
      <c r="M22" s="310">
        <v>2155</v>
      </c>
      <c r="N22" s="311">
        <v>1692</v>
      </c>
      <c r="O22" s="312">
        <v>1450</v>
      </c>
    </row>
    <row r="23" spans="1:15">
      <c r="A23" s="290" t="s">
        <v>33</v>
      </c>
      <c r="B23" s="304" t="s">
        <v>4</v>
      </c>
      <c r="C23" s="325"/>
      <c r="D23" s="316" t="s">
        <v>4</v>
      </c>
      <c r="E23" s="316" t="s">
        <v>4</v>
      </c>
      <c r="F23" s="326"/>
      <c r="G23" s="327">
        <f t="shared" si="1"/>
        <v>0</v>
      </c>
      <c r="H23" s="328">
        <f t="shared" si="1"/>
        <v>0</v>
      </c>
      <c r="I23" s="307">
        <f t="shared" si="1"/>
        <v>0</v>
      </c>
      <c r="J23" s="316" t="s">
        <v>4</v>
      </c>
      <c r="K23" s="281" t="s">
        <v>4</v>
      </c>
      <c r="L23" s="286"/>
      <c r="M23" s="329">
        <v>0</v>
      </c>
      <c r="N23" s="330"/>
      <c r="O23" s="331">
        <v>0</v>
      </c>
    </row>
    <row r="24" spans="1:15">
      <c r="A24" s="332" t="s">
        <v>32</v>
      </c>
      <c r="B24" s="333" t="s">
        <v>4</v>
      </c>
      <c r="C24" s="305">
        <v>12000</v>
      </c>
      <c r="D24" s="334">
        <v>11373</v>
      </c>
      <c r="E24" s="335">
        <v>12885</v>
      </c>
      <c r="F24" s="334">
        <v>2962</v>
      </c>
      <c r="G24" s="336">
        <f t="shared" ref="G24:G36" si="2">M24-F24</f>
        <v>3252</v>
      </c>
      <c r="H24" s="337">
        <f t="shared" ref="H24:I39" si="3">N24-M24</f>
        <v>3181</v>
      </c>
      <c r="I24" s="338">
        <f t="shared" si="3"/>
        <v>3490</v>
      </c>
      <c r="J24" s="309">
        <f t="shared" ref="J24:J43" si="4">SUM(F24:I24)</f>
        <v>12885</v>
      </c>
      <c r="K24" s="339">
        <f>IF(E24=0,"x",(J24/E24*100))</f>
        <v>100</v>
      </c>
      <c r="L24" s="286"/>
      <c r="M24" s="310">
        <v>6214</v>
      </c>
      <c r="N24" s="311">
        <v>9395</v>
      </c>
      <c r="O24" s="340">
        <v>12885</v>
      </c>
    </row>
    <row r="25" spans="1:15">
      <c r="A25" s="290" t="s">
        <v>31</v>
      </c>
      <c r="B25" s="341" t="s">
        <v>4</v>
      </c>
      <c r="C25" s="305"/>
      <c r="D25" s="334"/>
      <c r="E25" s="335">
        <v>0</v>
      </c>
      <c r="F25" s="334">
        <v>0</v>
      </c>
      <c r="G25" s="336">
        <f t="shared" si="2"/>
        <v>0</v>
      </c>
      <c r="H25" s="337">
        <f t="shared" si="3"/>
        <v>0</v>
      </c>
      <c r="I25" s="338">
        <f t="shared" si="3"/>
        <v>0</v>
      </c>
      <c r="J25" s="309">
        <f t="shared" si="4"/>
        <v>0</v>
      </c>
      <c r="K25" s="339" t="str">
        <f>IF(E25=0,"x",(J25/E25)*100)</f>
        <v>x</v>
      </c>
      <c r="L25" s="286"/>
      <c r="M25" s="310">
        <v>0</v>
      </c>
      <c r="N25" s="311">
        <v>0</v>
      </c>
      <c r="O25" s="340">
        <v>0</v>
      </c>
    </row>
    <row r="26" spans="1:15">
      <c r="A26" s="290" t="s">
        <v>30</v>
      </c>
      <c r="B26" s="341">
        <v>672</v>
      </c>
      <c r="C26" s="342">
        <v>1950</v>
      </c>
      <c r="D26" s="334">
        <v>2050</v>
      </c>
      <c r="E26" s="335">
        <v>2050</v>
      </c>
      <c r="F26" s="343">
        <v>512</v>
      </c>
      <c r="G26" s="336">
        <f t="shared" si="2"/>
        <v>513</v>
      </c>
      <c r="H26" s="337">
        <f t="shared" si="3"/>
        <v>512</v>
      </c>
      <c r="I26" s="338">
        <f t="shared" si="3"/>
        <v>513</v>
      </c>
      <c r="J26" s="309">
        <f t="shared" si="4"/>
        <v>2050</v>
      </c>
      <c r="K26" s="339">
        <f>IF(E26=0,"x",(J26/E26*100))</f>
        <v>100</v>
      </c>
      <c r="L26" s="286"/>
      <c r="M26" s="310">
        <v>1025</v>
      </c>
      <c r="N26" s="311">
        <v>1537</v>
      </c>
      <c r="O26" s="340">
        <v>2050</v>
      </c>
    </row>
    <row r="27" spans="1:15">
      <c r="A27" s="303" t="s">
        <v>6</v>
      </c>
      <c r="B27" s="333">
        <v>501</v>
      </c>
      <c r="C27" s="305">
        <v>585</v>
      </c>
      <c r="D27" s="344">
        <v>690</v>
      </c>
      <c r="E27" s="345">
        <v>885</v>
      </c>
      <c r="F27" s="344">
        <v>113</v>
      </c>
      <c r="G27" s="346">
        <f t="shared" si="2"/>
        <v>243</v>
      </c>
      <c r="H27" s="308">
        <f t="shared" si="3"/>
        <v>297</v>
      </c>
      <c r="I27" s="307">
        <f t="shared" si="3"/>
        <v>232</v>
      </c>
      <c r="J27" s="309">
        <f t="shared" si="4"/>
        <v>885</v>
      </c>
      <c r="K27" s="347">
        <f t="shared" ref="K27:K43" si="5">IF(E27=0,"x",(J27/E27)*100)</f>
        <v>100</v>
      </c>
      <c r="L27" s="286"/>
      <c r="M27" s="324">
        <v>356</v>
      </c>
      <c r="N27" s="348">
        <v>653</v>
      </c>
      <c r="O27" s="349">
        <v>885</v>
      </c>
    </row>
    <row r="28" spans="1:15">
      <c r="A28" s="290" t="s">
        <v>29</v>
      </c>
      <c r="B28" s="341">
        <v>502</v>
      </c>
      <c r="C28" s="305">
        <v>492</v>
      </c>
      <c r="D28" s="350">
        <v>645</v>
      </c>
      <c r="E28" s="351">
        <v>524</v>
      </c>
      <c r="F28" s="350">
        <v>219</v>
      </c>
      <c r="G28" s="346">
        <f t="shared" si="2"/>
        <v>155</v>
      </c>
      <c r="H28" s="308">
        <f t="shared" si="3"/>
        <v>66</v>
      </c>
      <c r="I28" s="307">
        <f t="shared" si="3"/>
        <v>84</v>
      </c>
      <c r="J28" s="309">
        <f t="shared" si="4"/>
        <v>524</v>
      </c>
      <c r="K28" s="339">
        <f t="shared" si="5"/>
        <v>100</v>
      </c>
      <c r="L28" s="286"/>
      <c r="M28" s="310">
        <v>374</v>
      </c>
      <c r="N28" s="311">
        <v>440</v>
      </c>
      <c r="O28" s="340">
        <v>524</v>
      </c>
    </row>
    <row r="29" spans="1:15">
      <c r="A29" s="290" t="s">
        <v>5</v>
      </c>
      <c r="B29" s="341">
        <v>504</v>
      </c>
      <c r="C29" s="305"/>
      <c r="D29" s="350"/>
      <c r="E29" s="351">
        <v>0</v>
      </c>
      <c r="F29" s="350">
        <v>0</v>
      </c>
      <c r="G29" s="346">
        <f t="shared" si="2"/>
        <v>0</v>
      </c>
      <c r="H29" s="308">
        <f t="shared" si="3"/>
        <v>0</v>
      </c>
      <c r="I29" s="307">
        <f t="shared" si="3"/>
        <v>0</v>
      </c>
      <c r="J29" s="309">
        <f t="shared" si="4"/>
        <v>0</v>
      </c>
      <c r="K29" s="339" t="str">
        <f t="shared" si="5"/>
        <v>x</v>
      </c>
      <c r="L29" s="286"/>
      <c r="M29" s="310">
        <v>0</v>
      </c>
      <c r="N29" s="311">
        <v>0</v>
      </c>
      <c r="O29" s="340">
        <v>0</v>
      </c>
    </row>
    <row r="30" spans="1:15">
      <c r="A30" s="290" t="s">
        <v>0</v>
      </c>
      <c r="B30" s="341">
        <v>511</v>
      </c>
      <c r="C30" s="305">
        <v>124</v>
      </c>
      <c r="D30" s="350">
        <v>125</v>
      </c>
      <c r="E30" s="351">
        <v>270</v>
      </c>
      <c r="F30" s="350">
        <v>23</v>
      </c>
      <c r="G30" s="346">
        <f t="shared" si="2"/>
        <v>59</v>
      </c>
      <c r="H30" s="308">
        <f t="shared" si="3"/>
        <v>155</v>
      </c>
      <c r="I30" s="307">
        <f t="shared" si="3"/>
        <v>33</v>
      </c>
      <c r="J30" s="309">
        <f t="shared" si="4"/>
        <v>270</v>
      </c>
      <c r="K30" s="339">
        <f t="shared" si="5"/>
        <v>100</v>
      </c>
      <c r="L30" s="286"/>
      <c r="M30" s="310">
        <v>82</v>
      </c>
      <c r="N30" s="311">
        <v>237</v>
      </c>
      <c r="O30" s="340">
        <v>270</v>
      </c>
    </row>
    <row r="31" spans="1:15">
      <c r="A31" s="290" t="s">
        <v>1</v>
      </c>
      <c r="B31" s="341">
        <v>518</v>
      </c>
      <c r="C31" s="305">
        <v>991</v>
      </c>
      <c r="D31" s="350">
        <v>956</v>
      </c>
      <c r="E31" s="351">
        <v>902</v>
      </c>
      <c r="F31" s="350">
        <v>200</v>
      </c>
      <c r="G31" s="346">
        <f t="shared" si="2"/>
        <v>176</v>
      </c>
      <c r="H31" s="308">
        <f t="shared" si="3"/>
        <v>276</v>
      </c>
      <c r="I31" s="307">
        <f t="shared" si="3"/>
        <v>250</v>
      </c>
      <c r="J31" s="309">
        <f t="shared" si="4"/>
        <v>902</v>
      </c>
      <c r="K31" s="339">
        <f t="shared" si="5"/>
        <v>100</v>
      </c>
      <c r="L31" s="286"/>
      <c r="M31" s="310">
        <v>376</v>
      </c>
      <c r="N31" s="311">
        <v>652</v>
      </c>
      <c r="O31" s="340">
        <v>902</v>
      </c>
    </row>
    <row r="32" spans="1:15">
      <c r="A32" s="290" t="s">
        <v>97</v>
      </c>
      <c r="B32" s="341">
        <v>521</v>
      </c>
      <c r="C32" s="305">
        <v>7318</v>
      </c>
      <c r="D32" s="350">
        <v>6731</v>
      </c>
      <c r="E32" s="351">
        <v>7852</v>
      </c>
      <c r="F32" s="350">
        <v>1787</v>
      </c>
      <c r="G32" s="346">
        <f t="shared" si="2"/>
        <v>2025</v>
      </c>
      <c r="H32" s="308">
        <f t="shared" si="3"/>
        <v>1948</v>
      </c>
      <c r="I32" s="307">
        <f t="shared" si="3"/>
        <v>2092</v>
      </c>
      <c r="J32" s="309">
        <f t="shared" si="4"/>
        <v>7852</v>
      </c>
      <c r="K32" s="339">
        <f t="shared" si="5"/>
        <v>100</v>
      </c>
      <c r="L32" s="286"/>
      <c r="M32" s="310">
        <v>3812</v>
      </c>
      <c r="N32" s="311">
        <v>5760</v>
      </c>
      <c r="O32" s="340">
        <v>7852</v>
      </c>
    </row>
    <row r="33" spans="1:15">
      <c r="A33" s="290" t="s">
        <v>27</v>
      </c>
      <c r="B33" s="341" t="s">
        <v>26</v>
      </c>
      <c r="C33" s="305">
        <v>2548</v>
      </c>
      <c r="D33" s="350">
        <v>2486</v>
      </c>
      <c r="E33" s="351">
        <v>2837</v>
      </c>
      <c r="F33" s="350">
        <v>625</v>
      </c>
      <c r="G33" s="346">
        <f t="shared" si="2"/>
        <v>716</v>
      </c>
      <c r="H33" s="308">
        <f t="shared" si="3"/>
        <v>719</v>
      </c>
      <c r="I33" s="307">
        <f t="shared" si="3"/>
        <v>777</v>
      </c>
      <c r="J33" s="309">
        <f t="shared" si="4"/>
        <v>2837</v>
      </c>
      <c r="K33" s="339">
        <f t="shared" si="5"/>
        <v>100</v>
      </c>
      <c r="L33" s="286"/>
      <c r="M33" s="310">
        <v>1341</v>
      </c>
      <c r="N33" s="311">
        <v>2060</v>
      </c>
      <c r="O33" s="340">
        <v>2837</v>
      </c>
    </row>
    <row r="34" spans="1:15">
      <c r="A34" s="290" t="s">
        <v>25</v>
      </c>
      <c r="B34" s="341">
        <v>557</v>
      </c>
      <c r="C34" s="305">
        <v>1</v>
      </c>
      <c r="D34" s="350"/>
      <c r="E34" s="351">
        <v>0</v>
      </c>
      <c r="F34" s="350"/>
      <c r="G34" s="346">
        <f t="shared" si="2"/>
        <v>0</v>
      </c>
      <c r="H34" s="308">
        <f t="shared" si="3"/>
        <v>0</v>
      </c>
      <c r="I34" s="307">
        <f t="shared" si="3"/>
        <v>0</v>
      </c>
      <c r="J34" s="309">
        <f t="shared" si="4"/>
        <v>0</v>
      </c>
      <c r="K34" s="339" t="str">
        <f t="shared" si="5"/>
        <v>x</v>
      </c>
      <c r="L34" s="286"/>
      <c r="M34" s="310">
        <v>0</v>
      </c>
      <c r="N34" s="311">
        <v>0</v>
      </c>
      <c r="O34" s="340"/>
    </row>
    <row r="35" spans="1:15">
      <c r="A35" s="290" t="s">
        <v>2</v>
      </c>
      <c r="B35" s="341">
        <v>551</v>
      </c>
      <c r="C35" s="305">
        <v>65</v>
      </c>
      <c r="D35" s="350">
        <v>55</v>
      </c>
      <c r="E35" s="351">
        <v>55</v>
      </c>
      <c r="F35" s="350">
        <v>14</v>
      </c>
      <c r="G35" s="346">
        <f t="shared" si="2"/>
        <v>13</v>
      </c>
      <c r="H35" s="308">
        <f t="shared" si="3"/>
        <v>14</v>
      </c>
      <c r="I35" s="307">
        <f t="shared" si="3"/>
        <v>14</v>
      </c>
      <c r="J35" s="309">
        <f t="shared" si="4"/>
        <v>55</v>
      </c>
      <c r="K35" s="339">
        <f t="shared" si="5"/>
        <v>100</v>
      </c>
      <c r="L35" s="286"/>
      <c r="M35" s="310">
        <v>27</v>
      </c>
      <c r="N35" s="311">
        <v>41</v>
      </c>
      <c r="O35" s="340">
        <v>55</v>
      </c>
    </row>
    <row r="36" spans="1:15" ht="15" thickBot="1">
      <c r="A36" s="276" t="s">
        <v>24</v>
      </c>
      <c r="B36" s="352" t="s">
        <v>23</v>
      </c>
      <c r="C36" s="315">
        <v>259</v>
      </c>
      <c r="D36" s="353">
        <v>210</v>
      </c>
      <c r="E36" s="354">
        <v>532</v>
      </c>
      <c r="F36" s="355">
        <v>25</v>
      </c>
      <c r="G36" s="442">
        <f t="shared" si="2"/>
        <v>65</v>
      </c>
      <c r="H36" s="328">
        <f t="shared" si="3"/>
        <v>216</v>
      </c>
      <c r="I36" s="327">
        <f t="shared" si="3"/>
        <v>226</v>
      </c>
      <c r="J36" s="316">
        <f t="shared" si="4"/>
        <v>532</v>
      </c>
      <c r="K36" s="444">
        <f t="shared" si="5"/>
        <v>100</v>
      </c>
      <c r="L36" s="286"/>
      <c r="M36" s="329">
        <v>90</v>
      </c>
      <c r="N36" s="330">
        <v>306</v>
      </c>
      <c r="O36" s="356">
        <v>532</v>
      </c>
    </row>
    <row r="37" spans="1:15" ht="15" thickBot="1">
      <c r="A37" s="434" t="s">
        <v>98</v>
      </c>
      <c r="B37" s="435"/>
      <c r="C37" s="436">
        <f t="shared" ref="C37:H37" si="6">SUM(C27:C36)</f>
        <v>12383</v>
      </c>
      <c r="D37" s="436">
        <f t="shared" si="6"/>
        <v>11898</v>
      </c>
      <c r="E37" s="436">
        <f t="shared" si="6"/>
        <v>13857</v>
      </c>
      <c r="F37" s="436">
        <f t="shared" si="6"/>
        <v>3006</v>
      </c>
      <c r="G37" s="436">
        <f t="shared" si="6"/>
        <v>3452</v>
      </c>
      <c r="H37" s="437">
        <f t="shared" si="6"/>
        <v>3691</v>
      </c>
      <c r="I37" s="454">
        <f t="shared" si="3"/>
        <v>3708</v>
      </c>
      <c r="J37" s="436">
        <f t="shared" si="4"/>
        <v>13857</v>
      </c>
      <c r="K37" s="447">
        <f t="shared" si="5"/>
        <v>100</v>
      </c>
      <c r="L37" s="286"/>
      <c r="M37" s="448">
        <f>SUM(M27:M36)</f>
        <v>6458</v>
      </c>
      <c r="N37" s="449">
        <f>SUM(N27:N36)</f>
        <v>10149</v>
      </c>
      <c r="O37" s="438">
        <f>SUM(O27:O36)</f>
        <v>13857</v>
      </c>
    </row>
    <row r="38" spans="1:15">
      <c r="A38" s="303" t="s">
        <v>21</v>
      </c>
      <c r="B38" s="333">
        <v>601</v>
      </c>
      <c r="C38" s="342"/>
      <c r="D38" s="344"/>
      <c r="E38" s="345">
        <v>0</v>
      </c>
      <c r="F38" s="344">
        <v>0</v>
      </c>
      <c r="G38" s="394">
        <f>M38-F38</f>
        <v>0</v>
      </c>
      <c r="H38" s="433">
        <f>N38-M38</f>
        <v>0</v>
      </c>
      <c r="I38" s="432">
        <f t="shared" si="3"/>
        <v>0</v>
      </c>
      <c r="J38" s="279">
        <f t="shared" si="4"/>
        <v>0</v>
      </c>
      <c r="K38" s="347" t="str">
        <f t="shared" si="5"/>
        <v>x</v>
      </c>
      <c r="L38" s="286"/>
      <c r="M38" s="324">
        <v>0</v>
      </c>
      <c r="N38" s="348">
        <v>0</v>
      </c>
      <c r="O38" s="349">
        <v>0</v>
      </c>
    </row>
    <row r="39" spans="1:15">
      <c r="A39" s="290" t="s">
        <v>20</v>
      </c>
      <c r="B39" s="341">
        <v>602</v>
      </c>
      <c r="C39" s="305">
        <v>459</v>
      </c>
      <c r="D39" s="350">
        <v>425</v>
      </c>
      <c r="E39" s="351">
        <v>397</v>
      </c>
      <c r="F39" s="350">
        <v>102</v>
      </c>
      <c r="G39" s="346">
        <f>M39-F39</f>
        <v>104</v>
      </c>
      <c r="H39" s="308">
        <f>N39-M39</f>
        <v>69</v>
      </c>
      <c r="I39" s="307">
        <f t="shared" si="3"/>
        <v>122</v>
      </c>
      <c r="J39" s="309">
        <f t="shared" si="4"/>
        <v>397</v>
      </c>
      <c r="K39" s="339">
        <f t="shared" si="5"/>
        <v>100</v>
      </c>
      <c r="L39" s="286"/>
      <c r="M39" s="310">
        <v>206</v>
      </c>
      <c r="N39" s="311">
        <v>275</v>
      </c>
      <c r="O39" s="340">
        <v>397</v>
      </c>
    </row>
    <row r="40" spans="1:15">
      <c r="A40" s="290" t="s">
        <v>19</v>
      </c>
      <c r="B40" s="341">
        <v>604</v>
      </c>
      <c r="C40" s="305"/>
      <c r="D40" s="350"/>
      <c r="E40" s="351">
        <v>0</v>
      </c>
      <c r="F40" s="350">
        <v>0</v>
      </c>
      <c r="G40" s="346">
        <f>M40-F40</f>
        <v>0</v>
      </c>
      <c r="H40" s="308">
        <f>N40-M40</f>
        <v>0</v>
      </c>
      <c r="I40" s="307">
        <f t="shared" ref="I40:I45" si="7">O40-N40</f>
        <v>0</v>
      </c>
      <c r="J40" s="309">
        <f t="shared" si="4"/>
        <v>0</v>
      </c>
      <c r="K40" s="339" t="str">
        <f t="shared" si="5"/>
        <v>x</v>
      </c>
      <c r="L40" s="286"/>
      <c r="M40" s="310">
        <v>0</v>
      </c>
      <c r="N40" s="311">
        <v>0</v>
      </c>
      <c r="O40" s="340">
        <v>0</v>
      </c>
    </row>
    <row r="41" spans="1:15">
      <c r="A41" s="290" t="s">
        <v>18</v>
      </c>
      <c r="B41" s="341" t="s">
        <v>17</v>
      </c>
      <c r="C41" s="305">
        <v>12000</v>
      </c>
      <c r="D41" s="350">
        <v>11373</v>
      </c>
      <c r="E41" s="351">
        <v>12885</v>
      </c>
      <c r="F41" s="350">
        <v>2962</v>
      </c>
      <c r="G41" s="346">
        <f>M41-F41</f>
        <v>3252</v>
      </c>
      <c r="H41" s="308">
        <f>N41-M41</f>
        <v>3181</v>
      </c>
      <c r="I41" s="307">
        <f t="shared" si="7"/>
        <v>3490</v>
      </c>
      <c r="J41" s="309">
        <f t="shared" si="4"/>
        <v>12885</v>
      </c>
      <c r="K41" s="339">
        <f t="shared" si="5"/>
        <v>100</v>
      </c>
      <c r="L41" s="286"/>
      <c r="M41" s="310">
        <v>6214</v>
      </c>
      <c r="N41" s="311">
        <v>9395</v>
      </c>
      <c r="O41" s="340">
        <v>12885</v>
      </c>
    </row>
    <row r="42" spans="1:15" ht="15" thickBot="1">
      <c r="A42" s="276" t="s">
        <v>7</v>
      </c>
      <c r="B42" s="352" t="s">
        <v>16</v>
      </c>
      <c r="C42" s="315">
        <v>104</v>
      </c>
      <c r="D42" s="353">
        <v>100</v>
      </c>
      <c r="E42" s="354">
        <v>575</v>
      </c>
      <c r="F42" s="355">
        <v>25</v>
      </c>
      <c r="G42" s="442">
        <f>M42-F42</f>
        <v>20</v>
      </c>
      <c r="H42" s="328">
        <f>N42-M42</f>
        <v>436</v>
      </c>
      <c r="I42" s="327">
        <f t="shared" si="7"/>
        <v>94</v>
      </c>
      <c r="J42" s="316">
        <f t="shared" si="4"/>
        <v>575</v>
      </c>
      <c r="K42" s="444">
        <f t="shared" si="5"/>
        <v>100</v>
      </c>
      <c r="L42" s="286"/>
      <c r="M42" s="329">
        <v>45</v>
      </c>
      <c r="N42" s="330">
        <v>481</v>
      </c>
      <c r="O42" s="356">
        <v>575</v>
      </c>
    </row>
    <row r="43" spans="1:15" ht="15" thickBot="1">
      <c r="A43" s="434" t="s">
        <v>15</v>
      </c>
      <c r="B43" s="435" t="s">
        <v>4</v>
      </c>
      <c r="C43" s="436">
        <f t="shared" ref="C43:I43" si="8">SUM(C38:C42)</f>
        <v>12563</v>
      </c>
      <c r="D43" s="436">
        <f t="shared" si="8"/>
        <v>11898</v>
      </c>
      <c r="E43" s="436">
        <f t="shared" si="8"/>
        <v>13857</v>
      </c>
      <c r="F43" s="437">
        <f t="shared" si="8"/>
        <v>3089</v>
      </c>
      <c r="G43" s="446">
        <f t="shared" si="8"/>
        <v>3376</v>
      </c>
      <c r="H43" s="437">
        <f t="shared" si="8"/>
        <v>3686</v>
      </c>
      <c r="I43" s="437">
        <f t="shared" si="8"/>
        <v>3706</v>
      </c>
      <c r="J43" s="436">
        <f t="shared" si="4"/>
        <v>13857</v>
      </c>
      <c r="K43" s="447">
        <f t="shared" si="5"/>
        <v>100</v>
      </c>
      <c r="L43" s="286"/>
      <c r="M43" s="448">
        <f>SUM(M38:M42)</f>
        <v>6465</v>
      </c>
      <c r="N43" s="449">
        <f>SUM(N38:N42)</f>
        <v>10151</v>
      </c>
      <c r="O43" s="438">
        <f>SUM(O38:O42)</f>
        <v>13857</v>
      </c>
    </row>
    <row r="44" spans="1:15" ht="5.25" customHeight="1">
      <c r="A44" s="276"/>
      <c r="B44" s="360"/>
      <c r="C44" s="361"/>
      <c r="D44" s="362"/>
      <c r="E44" s="362"/>
      <c r="F44" s="363"/>
      <c r="G44" s="364"/>
      <c r="H44" s="450"/>
      <c r="I44" s="364"/>
      <c r="J44" s="451"/>
      <c r="K44" s="452"/>
      <c r="L44" s="286"/>
      <c r="M44" s="363"/>
      <c r="N44" s="453"/>
      <c r="O44" s="453"/>
    </row>
    <row r="45" spans="1:15">
      <c r="A45" s="365" t="s">
        <v>14</v>
      </c>
      <c r="B45" s="357" t="s">
        <v>4</v>
      </c>
      <c r="C45" s="299">
        <f t="shared" ref="C45:I45" si="9">C43-C41</f>
        <v>563</v>
      </c>
      <c r="D45" s="309">
        <f t="shared" si="9"/>
        <v>525</v>
      </c>
      <c r="E45" s="309">
        <f t="shared" si="9"/>
        <v>972</v>
      </c>
      <c r="F45" s="299">
        <f t="shared" si="9"/>
        <v>127</v>
      </c>
      <c r="G45" s="366">
        <f t="shared" si="9"/>
        <v>124</v>
      </c>
      <c r="H45" s="299">
        <f t="shared" si="9"/>
        <v>505</v>
      </c>
      <c r="I45" s="366">
        <f t="shared" si="9"/>
        <v>216</v>
      </c>
      <c r="J45" s="309">
        <f>SUM(F45:I45)</f>
        <v>972</v>
      </c>
      <c r="K45" s="339">
        <f>IF(E45=0,"x",(J45/E45)*100)</f>
        <v>100</v>
      </c>
      <c r="L45" s="286"/>
      <c r="M45" s="299">
        <f>M43-M41</f>
        <v>251</v>
      </c>
      <c r="N45" s="358">
        <f>N43-N41</f>
        <v>756</v>
      </c>
      <c r="O45" s="299">
        <f>O43-O41</f>
        <v>972</v>
      </c>
    </row>
    <row r="46" spans="1:15">
      <c r="A46" s="322" t="s">
        <v>13</v>
      </c>
      <c r="B46" s="357" t="s">
        <v>4</v>
      </c>
      <c r="C46" s="299">
        <f t="shared" ref="C46:I46" si="10">C43-C37</f>
        <v>180</v>
      </c>
      <c r="D46" s="309">
        <f t="shared" si="10"/>
        <v>0</v>
      </c>
      <c r="E46" s="309">
        <f t="shared" si="10"/>
        <v>0</v>
      </c>
      <c r="F46" s="299">
        <f t="shared" si="10"/>
        <v>83</v>
      </c>
      <c r="G46" s="366">
        <f t="shared" si="10"/>
        <v>-76</v>
      </c>
      <c r="H46" s="299">
        <f t="shared" si="10"/>
        <v>-5</v>
      </c>
      <c r="I46" s="366">
        <f t="shared" si="10"/>
        <v>-2</v>
      </c>
      <c r="J46" s="309">
        <f>SUM(F46:I46)</f>
        <v>0</v>
      </c>
      <c r="K46" s="339" t="str">
        <f>IF(E46=0,"x",(J46/E46)*100)</f>
        <v>x</v>
      </c>
      <c r="L46" s="286"/>
      <c r="M46" s="299">
        <f>M43-M37</f>
        <v>7</v>
      </c>
      <c r="N46" s="358">
        <f>N43-N37</f>
        <v>2</v>
      </c>
      <c r="O46" s="299">
        <f>O43-O37</f>
        <v>0</v>
      </c>
    </row>
    <row r="47" spans="1:15">
      <c r="A47" s="367" t="s">
        <v>12</v>
      </c>
      <c r="B47" s="368" t="s">
        <v>4</v>
      </c>
      <c r="C47" s="299">
        <f t="shared" ref="C47:I47" si="11">C46-C41</f>
        <v>-11820</v>
      </c>
      <c r="D47" s="309">
        <f t="shared" si="11"/>
        <v>-11373</v>
      </c>
      <c r="E47" s="309">
        <f t="shared" si="11"/>
        <v>-12885</v>
      </c>
      <c r="F47" s="299">
        <f t="shared" si="11"/>
        <v>-2879</v>
      </c>
      <c r="G47" s="366">
        <f t="shared" si="11"/>
        <v>-3328</v>
      </c>
      <c r="H47" s="299">
        <f t="shared" si="11"/>
        <v>-3186</v>
      </c>
      <c r="I47" s="366">
        <f t="shared" si="11"/>
        <v>-3492</v>
      </c>
      <c r="J47" s="309">
        <f>SUM(F47:I47)</f>
        <v>-12885</v>
      </c>
      <c r="K47" s="339">
        <f>IF(E47=0,"x",(J47/E47)*100)</f>
        <v>100</v>
      </c>
      <c r="L47" s="286"/>
      <c r="M47" s="299">
        <f>M46-M41</f>
        <v>-6207</v>
      </c>
      <c r="N47" s="358">
        <f>N46-N41</f>
        <v>-9393</v>
      </c>
      <c r="O47" s="299">
        <f>O46-O41</f>
        <v>-12885</v>
      </c>
    </row>
    <row r="50" spans="1:10">
      <c r="A50" s="369" t="s">
        <v>11</v>
      </c>
    </row>
    <row r="51" spans="1:10">
      <c r="A51" s="370" t="s">
        <v>10</v>
      </c>
    </row>
    <row r="52" spans="1:10">
      <c r="A52" s="371" t="s">
        <v>99</v>
      </c>
    </row>
    <row r="53" spans="1:10" s="373" customFormat="1" ht="13.8">
      <c r="A53" s="371" t="s">
        <v>61</v>
      </c>
      <c r="B53" s="372"/>
      <c r="E53" s="374"/>
      <c r="F53" s="374"/>
      <c r="G53" s="374"/>
      <c r="H53" s="374"/>
      <c r="I53" s="374"/>
      <c r="J53" s="374"/>
    </row>
    <row r="56" spans="1:10">
      <c r="A56" s="250" t="s">
        <v>100</v>
      </c>
    </row>
    <row r="58" spans="1:10">
      <c r="A58" s="250" t="s">
        <v>101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F81A4-2797-47F9-8955-72EC62FC667C}">
  <dimension ref="A1:P58"/>
  <sheetViews>
    <sheetView workbookViewId="0">
      <selection activeCell="Q1" sqref="Q1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44140625" style="2" customWidth="1"/>
    <col min="10" max="10" width="9.109375" style="2" customWidth="1"/>
    <col min="11" max="11" width="12" style="1" customWidth="1"/>
    <col min="12" max="12" width="8.554687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5546875" style="1"/>
  </cols>
  <sheetData>
    <row r="1" spans="1:16" ht="24" customHeight="1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21.75" customHeight="1">
      <c r="A4" s="28"/>
      <c r="F4" s="14"/>
      <c r="G4" s="14"/>
    </row>
    <row r="5" spans="1:16">
      <c r="A5" s="29"/>
      <c r="F5" s="14"/>
      <c r="G5" s="14"/>
    </row>
    <row r="6" spans="1:16" ht="6" customHeight="1" thickBot="1">
      <c r="F6" s="14"/>
      <c r="G6" s="14"/>
    </row>
    <row r="7" spans="1:16" ht="24.75" customHeight="1" thickBot="1">
      <c r="A7" s="30" t="s">
        <v>60</v>
      </c>
      <c r="B7" s="15"/>
      <c r="C7" s="184" t="s">
        <v>102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23.25" customHeight="1" thickBot="1">
      <c r="A8" s="29" t="s">
        <v>59</v>
      </c>
      <c r="F8" s="14"/>
      <c r="G8" s="14"/>
    </row>
    <row r="9" spans="1:16" ht="13.8" thickBot="1">
      <c r="A9" s="375"/>
      <c r="B9" s="41"/>
      <c r="C9" s="70" t="s">
        <v>3</v>
      </c>
      <c r="D9" s="89" t="s">
        <v>58</v>
      </c>
      <c r="E9" s="90" t="s">
        <v>57</v>
      </c>
      <c r="F9" s="181" t="s">
        <v>56</v>
      </c>
      <c r="G9" s="182"/>
      <c r="H9" s="182"/>
      <c r="I9" s="183"/>
      <c r="J9" s="13" t="s">
        <v>69</v>
      </c>
      <c r="K9" s="12" t="s">
        <v>55</v>
      </c>
      <c r="M9" s="41" t="s">
        <v>53</v>
      </c>
      <c r="N9" s="41" t="s">
        <v>54</v>
      </c>
      <c r="O9" s="41" t="s">
        <v>53</v>
      </c>
    </row>
    <row r="10" spans="1:16" ht="13.8" thickBot="1">
      <c r="A10" s="31" t="s">
        <v>52</v>
      </c>
      <c r="B10" s="42" t="s">
        <v>103</v>
      </c>
      <c r="C10" s="71" t="s">
        <v>68</v>
      </c>
      <c r="D10" s="91">
        <v>2025</v>
      </c>
      <c r="E10" s="92">
        <v>2025</v>
      </c>
      <c r="F10" s="11" t="s">
        <v>51</v>
      </c>
      <c r="G10" s="43" t="s">
        <v>50</v>
      </c>
      <c r="H10" s="43" t="s">
        <v>49</v>
      </c>
      <c r="I10" s="44" t="s">
        <v>48</v>
      </c>
      <c r="J10" s="10" t="s">
        <v>8</v>
      </c>
      <c r="K10" s="9" t="s">
        <v>47</v>
      </c>
      <c r="M10" s="45" t="s">
        <v>64</v>
      </c>
      <c r="N10" s="42" t="s">
        <v>65</v>
      </c>
      <c r="O10" s="42" t="s">
        <v>46</v>
      </c>
    </row>
    <row r="11" spans="1:16">
      <c r="A11" s="32" t="s">
        <v>45</v>
      </c>
      <c r="B11" s="46"/>
      <c r="C11" s="115">
        <v>9</v>
      </c>
      <c r="D11" s="93">
        <v>7</v>
      </c>
      <c r="E11" s="87">
        <v>7</v>
      </c>
      <c r="F11" s="129">
        <v>9</v>
      </c>
      <c r="G11" s="194">
        <f t="shared" ref="G11:I23" si="0">M11</f>
        <v>9</v>
      </c>
      <c r="H11" s="195">
        <f t="shared" si="0"/>
        <v>9</v>
      </c>
      <c r="I11" s="196">
        <f>O11</f>
        <v>9</v>
      </c>
      <c r="J11" s="98" t="s">
        <v>4</v>
      </c>
      <c r="K11" s="102" t="s">
        <v>4</v>
      </c>
      <c r="L11" s="178"/>
      <c r="M11" s="197">
        <v>9</v>
      </c>
      <c r="N11" s="198">
        <v>9</v>
      </c>
      <c r="O11" s="171">
        <v>9</v>
      </c>
    </row>
    <row r="12" spans="1:16" ht="13.8" thickBot="1">
      <c r="A12" s="33" t="s">
        <v>44</v>
      </c>
      <c r="B12" s="49"/>
      <c r="C12" s="116">
        <v>7.94</v>
      </c>
      <c r="D12" s="141">
        <v>6.3</v>
      </c>
      <c r="E12" s="88">
        <v>6.3</v>
      </c>
      <c r="F12" s="130">
        <v>7.9</v>
      </c>
      <c r="G12" s="201">
        <f t="shared" si="0"/>
        <v>7.9</v>
      </c>
      <c r="H12" s="202">
        <f t="shared" si="0"/>
        <v>7.8</v>
      </c>
      <c r="I12" s="201">
        <f>O12</f>
        <v>7.88</v>
      </c>
      <c r="J12" s="99"/>
      <c r="K12" s="59" t="s">
        <v>4</v>
      </c>
      <c r="L12" s="178"/>
      <c r="M12" s="203">
        <v>7.9</v>
      </c>
      <c r="N12" s="204">
        <v>7.8</v>
      </c>
      <c r="O12" s="172">
        <v>7.88</v>
      </c>
    </row>
    <row r="13" spans="1:16">
      <c r="A13" s="34" t="s">
        <v>62</v>
      </c>
      <c r="B13" s="50"/>
      <c r="C13" s="205">
        <v>2586</v>
      </c>
      <c r="D13" s="93" t="s">
        <v>4</v>
      </c>
      <c r="E13" s="93" t="s">
        <v>4</v>
      </c>
      <c r="F13" s="123">
        <v>2624</v>
      </c>
      <c r="G13" s="77">
        <f t="shared" si="0"/>
        <v>2657</v>
      </c>
      <c r="H13" s="78">
        <f t="shared" si="0"/>
        <v>2653</v>
      </c>
      <c r="I13" s="77">
        <f>O13</f>
        <v>2737</v>
      </c>
      <c r="J13" s="96" t="s">
        <v>4</v>
      </c>
      <c r="K13" s="6" t="s">
        <v>4</v>
      </c>
      <c r="L13" s="178"/>
      <c r="M13" s="144">
        <v>2657</v>
      </c>
      <c r="N13" s="117">
        <v>2653</v>
      </c>
      <c r="O13" s="206">
        <v>2737</v>
      </c>
    </row>
    <row r="14" spans="1:16">
      <c r="A14" s="35" t="s">
        <v>63</v>
      </c>
      <c r="B14" s="50"/>
      <c r="C14" s="205">
        <v>2154</v>
      </c>
      <c r="D14" s="94" t="s">
        <v>4</v>
      </c>
      <c r="E14" s="94" t="s">
        <v>4</v>
      </c>
      <c r="F14" s="121">
        <v>2198</v>
      </c>
      <c r="G14" s="77">
        <f t="shared" si="0"/>
        <v>2237</v>
      </c>
      <c r="H14" s="78">
        <f t="shared" si="0"/>
        <v>2241</v>
      </c>
      <c r="I14" s="77">
        <f t="shared" si="0"/>
        <v>2331</v>
      </c>
      <c r="J14" s="96" t="s">
        <v>4</v>
      </c>
      <c r="K14" s="6" t="s">
        <v>4</v>
      </c>
      <c r="L14" s="178"/>
      <c r="M14" s="145">
        <v>2237</v>
      </c>
      <c r="N14" s="117">
        <v>2241</v>
      </c>
      <c r="O14" s="206">
        <v>2331</v>
      </c>
    </row>
    <row r="15" spans="1:16">
      <c r="A15" s="35" t="s">
        <v>43</v>
      </c>
      <c r="B15" s="50" t="s">
        <v>42</v>
      </c>
      <c r="C15" s="205"/>
      <c r="D15" s="94" t="s">
        <v>4</v>
      </c>
      <c r="E15" s="94" t="s">
        <v>4</v>
      </c>
      <c r="F15" s="121"/>
      <c r="G15" s="77">
        <f t="shared" si="0"/>
        <v>0</v>
      </c>
      <c r="H15" s="78">
        <f t="shared" si="0"/>
        <v>0</v>
      </c>
      <c r="I15" s="77">
        <f t="shared" si="0"/>
        <v>5</v>
      </c>
      <c r="J15" s="96" t="s">
        <v>4</v>
      </c>
      <c r="K15" s="6" t="s">
        <v>4</v>
      </c>
      <c r="L15" s="178"/>
      <c r="M15" s="145"/>
      <c r="N15" s="117"/>
      <c r="O15" s="206">
        <v>5</v>
      </c>
    </row>
    <row r="16" spans="1:16">
      <c r="A16" s="35" t="s">
        <v>41</v>
      </c>
      <c r="B16" s="50" t="s">
        <v>4</v>
      </c>
      <c r="C16" s="205">
        <v>369</v>
      </c>
      <c r="D16" s="94" t="s">
        <v>4</v>
      </c>
      <c r="E16" s="94" t="s">
        <v>4</v>
      </c>
      <c r="F16" s="121">
        <v>1067</v>
      </c>
      <c r="G16" s="77">
        <f t="shared" si="0"/>
        <v>911</v>
      </c>
      <c r="H16" s="78">
        <f t="shared" si="0"/>
        <v>511</v>
      </c>
      <c r="I16" s="77">
        <f t="shared" si="0"/>
        <v>178</v>
      </c>
      <c r="J16" s="96" t="s">
        <v>4</v>
      </c>
      <c r="K16" s="6" t="s">
        <v>4</v>
      </c>
      <c r="L16" s="178"/>
      <c r="M16" s="145">
        <v>911</v>
      </c>
      <c r="N16" s="117">
        <v>511</v>
      </c>
      <c r="O16" s="206">
        <v>178</v>
      </c>
    </row>
    <row r="17" spans="1:15" ht="13.8" thickBot="1">
      <c r="A17" s="32" t="s">
        <v>40</v>
      </c>
      <c r="B17" s="51" t="s">
        <v>39</v>
      </c>
      <c r="C17" s="207">
        <v>587</v>
      </c>
      <c r="D17" s="95" t="s">
        <v>4</v>
      </c>
      <c r="E17" s="95" t="s">
        <v>4</v>
      </c>
      <c r="F17" s="131">
        <v>1336</v>
      </c>
      <c r="G17" s="77">
        <f t="shared" si="0"/>
        <v>951</v>
      </c>
      <c r="H17" s="78">
        <f t="shared" si="0"/>
        <v>854</v>
      </c>
      <c r="I17" s="77">
        <f t="shared" si="0"/>
        <v>1053</v>
      </c>
      <c r="J17" s="100" t="s">
        <v>4</v>
      </c>
      <c r="K17" s="7" t="s">
        <v>4</v>
      </c>
      <c r="L17" s="178"/>
      <c r="M17" s="146">
        <v>951</v>
      </c>
      <c r="N17" s="118">
        <v>854</v>
      </c>
      <c r="O17" s="208">
        <v>1053</v>
      </c>
    </row>
    <row r="18" spans="1:15" ht="13.8" thickBot="1">
      <c r="A18" s="36" t="s">
        <v>38</v>
      </c>
      <c r="B18" s="25"/>
      <c r="C18" s="52">
        <f>C13-C14+C15+C16+C17</f>
        <v>1388</v>
      </c>
      <c r="D18" s="52" t="s">
        <v>4</v>
      </c>
      <c r="E18" s="52" t="s">
        <v>4</v>
      </c>
      <c r="F18" s="21">
        <f>F13-F14+F15+F16+F17</f>
        <v>2829</v>
      </c>
      <c r="G18" s="21">
        <f t="shared" ref="G18:I18" si="1">G13-G14+G15+G16+G17</f>
        <v>2282</v>
      </c>
      <c r="H18" s="21">
        <f t="shared" si="1"/>
        <v>1777</v>
      </c>
      <c r="I18" s="21">
        <f t="shared" si="1"/>
        <v>1642</v>
      </c>
      <c r="J18" s="61" t="s">
        <v>4</v>
      </c>
      <c r="K18" s="8" t="s">
        <v>4</v>
      </c>
      <c r="L18" s="178"/>
      <c r="M18" s="125">
        <f>M13-M14+M15+M16+M17</f>
        <v>2282</v>
      </c>
      <c r="N18" s="125">
        <f t="shared" ref="N18:O18" si="2">N13-N14+N15+N16+N17</f>
        <v>1777</v>
      </c>
      <c r="O18" s="125">
        <f t="shared" si="2"/>
        <v>1642</v>
      </c>
    </row>
    <row r="19" spans="1:15">
      <c r="A19" s="32" t="s">
        <v>66</v>
      </c>
      <c r="B19" s="53" t="s">
        <v>67</v>
      </c>
      <c r="C19" s="209">
        <v>432</v>
      </c>
      <c r="D19" s="93" t="s">
        <v>4</v>
      </c>
      <c r="E19" s="93" t="s">
        <v>4</v>
      </c>
      <c r="F19" s="131">
        <v>426</v>
      </c>
      <c r="G19" s="77">
        <f t="shared" si="0"/>
        <v>419</v>
      </c>
      <c r="H19" s="78">
        <f t="shared" si="0"/>
        <v>412</v>
      </c>
      <c r="I19" s="77">
        <f t="shared" si="0"/>
        <v>406</v>
      </c>
      <c r="J19" s="100" t="s">
        <v>4</v>
      </c>
      <c r="K19" s="7" t="s">
        <v>4</v>
      </c>
      <c r="L19" s="178"/>
      <c r="M19" s="147">
        <v>419</v>
      </c>
      <c r="N19" s="118">
        <v>412</v>
      </c>
      <c r="O19" s="208">
        <v>406</v>
      </c>
    </row>
    <row r="20" spans="1:15">
      <c r="A20" s="35" t="s">
        <v>37</v>
      </c>
      <c r="B20" s="50" t="s">
        <v>36</v>
      </c>
      <c r="C20" s="210">
        <v>453</v>
      </c>
      <c r="D20" s="94" t="s">
        <v>4</v>
      </c>
      <c r="E20" s="94" t="s">
        <v>4</v>
      </c>
      <c r="F20" s="121">
        <v>276</v>
      </c>
      <c r="G20" s="77">
        <f t="shared" si="0"/>
        <v>313</v>
      </c>
      <c r="H20" s="78">
        <f t="shared" si="0"/>
        <v>107</v>
      </c>
      <c r="I20" s="77">
        <f t="shared" si="0"/>
        <v>601</v>
      </c>
      <c r="J20" s="96" t="s">
        <v>4</v>
      </c>
      <c r="K20" s="6" t="s">
        <v>4</v>
      </c>
      <c r="L20" s="178"/>
      <c r="M20" s="145">
        <v>313</v>
      </c>
      <c r="N20" s="117">
        <v>107</v>
      </c>
      <c r="O20" s="206">
        <v>601</v>
      </c>
    </row>
    <row r="21" spans="1:15">
      <c r="A21" s="35" t="s">
        <v>35</v>
      </c>
      <c r="B21" s="50" t="s">
        <v>4</v>
      </c>
      <c r="C21" s="210">
        <v>325</v>
      </c>
      <c r="D21" s="94" t="s">
        <v>4</v>
      </c>
      <c r="E21" s="94" t="s">
        <v>4</v>
      </c>
      <c r="F21" s="121">
        <v>412</v>
      </c>
      <c r="G21" s="77">
        <f t="shared" si="0"/>
        <v>412</v>
      </c>
      <c r="H21" s="78">
        <f t="shared" si="0"/>
        <v>326</v>
      </c>
      <c r="I21" s="77">
        <f t="shared" si="0"/>
        <v>112</v>
      </c>
      <c r="J21" s="96" t="s">
        <v>4</v>
      </c>
      <c r="K21" s="6" t="s">
        <v>4</v>
      </c>
      <c r="L21" s="178"/>
      <c r="M21" s="145">
        <v>412</v>
      </c>
      <c r="N21" s="117">
        <v>326</v>
      </c>
      <c r="O21" s="206">
        <v>112</v>
      </c>
    </row>
    <row r="22" spans="1:15">
      <c r="A22" s="35" t="s">
        <v>34</v>
      </c>
      <c r="B22" s="50" t="s">
        <v>4</v>
      </c>
      <c r="C22" s="210">
        <v>444</v>
      </c>
      <c r="D22" s="94" t="s">
        <v>4</v>
      </c>
      <c r="E22" s="94" t="s">
        <v>4</v>
      </c>
      <c r="F22" s="121">
        <v>1685</v>
      </c>
      <c r="G22" s="77">
        <f t="shared" si="0"/>
        <v>1133</v>
      </c>
      <c r="H22" s="78">
        <f t="shared" si="0"/>
        <v>662</v>
      </c>
      <c r="I22" s="77">
        <f t="shared" si="0"/>
        <v>523</v>
      </c>
      <c r="J22" s="96" t="s">
        <v>4</v>
      </c>
      <c r="K22" s="6" t="s">
        <v>4</v>
      </c>
      <c r="L22" s="178"/>
      <c r="M22" s="145">
        <v>1133</v>
      </c>
      <c r="N22" s="117">
        <v>662</v>
      </c>
      <c r="O22" s="206">
        <v>523</v>
      </c>
    </row>
    <row r="23" spans="1:15" ht="13.8" thickBot="1">
      <c r="A23" s="33" t="s">
        <v>33</v>
      </c>
      <c r="B23" s="54" t="s">
        <v>4</v>
      </c>
      <c r="C23" s="210"/>
      <c r="D23" s="95" t="s">
        <v>4</v>
      </c>
      <c r="E23" s="95" t="s">
        <v>4</v>
      </c>
      <c r="F23" s="124"/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/>
      <c r="N23" s="119"/>
      <c r="O23" s="211"/>
    </row>
    <row r="24" spans="1:15">
      <c r="A24" s="37" t="s">
        <v>32</v>
      </c>
      <c r="B24" s="55" t="s">
        <v>4</v>
      </c>
      <c r="C24" s="212">
        <v>5449</v>
      </c>
      <c r="D24" s="109">
        <v>5230</v>
      </c>
      <c r="E24" s="81">
        <v>4878</v>
      </c>
      <c r="F24" s="109">
        <v>1352</v>
      </c>
      <c r="G24" s="135">
        <f>M24-F24</f>
        <v>1233</v>
      </c>
      <c r="H24" s="214">
        <f>N24-M24</f>
        <v>1697</v>
      </c>
      <c r="I24" s="135">
        <f>O24-N24</f>
        <v>-4282</v>
      </c>
      <c r="J24" s="173">
        <f t="shared" ref="J24:J47" si="3">SUM(F24:I24)</f>
        <v>0</v>
      </c>
      <c r="K24" s="103">
        <f>IF(E24=0,"x",(J24/E24*100))</f>
        <v>0</v>
      </c>
      <c r="L24" s="178"/>
      <c r="M24" s="144">
        <v>2585</v>
      </c>
      <c r="N24" s="215">
        <v>4282</v>
      </c>
      <c r="O24" s="216"/>
    </row>
    <row r="25" spans="1:15">
      <c r="A25" s="35" t="s">
        <v>31</v>
      </c>
      <c r="B25" s="56" t="s">
        <v>4</v>
      </c>
      <c r="C25" s="205"/>
      <c r="D25" s="110"/>
      <c r="E25" s="82">
        <v>0</v>
      </c>
      <c r="F25" s="110">
        <v>0</v>
      </c>
      <c r="G25" s="136">
        <f t="shared" ref="G25:G42" si="4">M25-F25</f>
        <v>0</v>
      </c>
      <c r="H25" s="218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/>
      <c r="N25" s="117"/>
      <c r="O25" s="219"/>
    </row>
    <row r="26" spans="1:15" ht="13.8" thickBot="1">
      <c r="A26" s="33" t="s">
        <v>30</v>
      </c>
      <c r="B26" s="57">
        <v>672</v>
      </c>
      <c r="C26" s="220">
        <v>928</v>
      </c>
      <c r="D26" s="111">
        <v>880</v>
      </c>
      <c r="E26" s="83">
        <v>880</v>
      </c>
      <c r="F26" s="132">
        <v>220</v>
      </c>
      <c r="G26" s="137">
        <f t="shared" si="4"/>
        <v>220</v>
      </c>
      <c r="H26" s="376">
        <f t="shared" si="5"/>
        <v>220</v>
      </c>
      <c r="I26" s="137">
        <f t="shared" si="5"/>
        <v>-660</v>
      </c>
      <c r="J26" s="175">
        <f t="shared" si="3"/>
        <v>0</v>
      </c>
      <c r="K26" s="105">
        <f t="shared" ref="K26" si="6">IF(E26=0,"x",(J26/E26*100))</f>
        <v>0</v>
      </c>
      <c r="L26" s="178"/>
      <c r="M26" s="146">
        <v>440</v>
      </c>
      <c r="N26" s="223">
        <v>660</v>
      </c>
      <c r="O26" s="224"/>
    </row>
    <row r="27" spans="1:15">
      <c r="A27" s="34" t="s">
        <v>6</v>
      </c>
      <c r="B27" s="55">
        <v>501</v>
      </c>
      <c r="C27" s="205">
        <v>226</v>
      </c>
      <c r="D27" s="112">
        <v>210</v>
      </c>
      <c r="E27" s="84">
        <v>169</v>
      </c>
      <c r="F27" s="112">
        <v>66</v>
      </c>
      <c r="G27" s="241">
        <f t="shared" si="4"/>
        <v>47</v>
      </c>
      <c r="H27" s="152">
        <f t="shared" si="5"/>
        <v>30</v>
      </c>
      <c r="I27" s="176">
        <f t="shared" si="5"/>
        <v>26</v>
      </c>
      <c r="J27" s="173">
        <f t="shared" si="3"/>
        <v>169</v>
      </c>
      <c r="K27" s="108">
        <f t="shared" ref="K27:K47" si="7">IF(E27=0,"x",(J27/E27)*100)</f>
        <v>100</v>
      </c>
      <c r="L27" s="178"/>
      <c r="M27" s="147">
        <v>113</v>
      </c>
      <c r="N27" s="227">
        <v>143</v>
      </c>
      <c r="O27" s="228">
        <v>169</v>
      </c>
    </row>
    <row r="28" spans="1:15">
      <c r="A28" s="35" t="s">
        <v>29</v>
      </c>
      <c r="B28" s="56">
        <v>502</v>
      </c>
      <c r="C28" s="205">
        <v>135</v>
      </c>
      <c r="D28" s="113">
        <v>150</v>
      </c>
      <c r="E28" s="85">
        <v>132</v>
      </c>
      <c r="F28" s="113">
        <v>48</v>
      </c>
      <c r="G28" s="153">
        <f t="shared" si="4"/>
        <v>30</v>
      </c>
      <c r="H28" s="153">
        <f t="shared" si="5"/>
        <v>19</v>
      </c>
      <c r="I28" s="78">
        <f t="shared" si="5"/>
        <v>35</v>
      </c>
      <c r="J28" s="174">
        <f t="shared" si="3"/>
        <v>132</v>
      </c>
      <c r="K28" s="104">
        <f t="shared" si="7"/>
        <v>100</v>
      </c>
      <c r="L28" s="178"/>
      <c r="M28" s="145">
        <v>78</v>
      </c>
      <c r="N28" s="117">
        <v>97</v>
      </c>
      <c r="O28" s="219">
        <v>132</v>
      </c>
    </row>
    <row r="29" spans="1:15">
      <c r="A29" s="35" t="s">
        <v>5</v>
      </c>
      <c r="B29" s="56">
        <v>504</v>
      </c>
      <c r="C29" s="205"/>
      <c r="D29" s="113"/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/>
      <c r="N29" s="117"/>
      <c r="O29" s="219"/>
    </row>
    <row r="30" spans="1:15">
      <c r="A30" s="35" t="s">
        <v>0</v>
      </c>
      <c r="B30" s="56">
        <v>511</v>
      </c>
      <c r="C30" s="205">
        <v>61</v>
      </c>
      <c r="D30" s="113">
        <v>90</v>
      </c>
      <c r="E30" s="85">
        <v>148</v>
      </c>
      <c r="F30" s="113">
        <v>84</v>
      </c>
      <c r="G30" s="153">
        <f t="shared" si="4"/>
        <v>58</v>
      </c>
      <c r="H30" s="153">
        <f t="shared" si="5"/>
        <v>6</v>
      </c>
      <c r="I30" s="78">
        <f t="shared" si="5"/>
        <v>0</v>
      </c>
      <c r="J30" s="174">
        <f t="shared" si="3"/>
        <v>148</v>
      </c>
      <c r="K30" s="104">
        <f t="shared" si="7"/>
        <v>100</v>
      </c>
      <c r="L30" s="178"/>
      <c r="M30" s="145">
        <v>142</v>
      </c>
      <c r="N30" s="117">
        <v>148</v>
      </c>
      <c r="O30" s="219">
        <v>148</v>
      </c>
    </row>
    <row r="31" spans="1:15">
      <c r="A31" s="35" t="s">
        <v>1</v>
      </c>
      <c r="B31" s="56">
        <v>518</v>
      </c>
      <c r="C31" s="205">
        <v>317</v>
      </c>
      <c r="D31" s="113">
        <v>340</v>
      </c>
      <c r="E31" s="85">
        <v>363</v>
      </c>
      <c r="F31" s="113">
        <v>105</v>
      </c>
      <c r="G31" s="153">
        <f t="shared" si="4"/>
        <v>66</v>
      </c>
      <c r="H31" s="153">
        <f t="shared" si="5"/>
        <v>104</v>
      </c>
      <c r="I31" s="78">
        <f t="shared" si="5"/>
        <v>88</v>
      </c>
      <c r="J31" s="174">
        <f t="shared" si="3"/>
        <v>363</v>
      </c>
      <c r="K31" s="104">
        <f t="shared" si="7"/>
        <v>100</v>
      </c>
      <c r="L31" s="178"/>
      <c r="M31" s="145">
        <v>171</v>
      </c>
      <c r="N31" s="117">
        <v>275</v>
      </c>
      <c r="O31" s="219">
        <v>363</v>
      </c>
    </row>
    <row r="32" spans="1:15">
      <c r="A32" s="35" t="s">
        <v>28</v>
      </c>
      <c r="B32" s="56">
        <v>521</v>
      </c>
      <c r="C32" s="205">
        <v>3359</v>
      </c>
      <c r="D32" s="113">
        <v>3212</v>
      </c>
      <c r="E32" s="85">
        <v>3833</v>
      </c>
      <c r="F32" s="113">
        <v>843</v>
      </c>
      <c r="G32" s="153">
        <f t="shared" si="4"/>
        <v>956</v>
      </c>
      <c r="H32" s="153">
        <f t="shared" si="5"/>
        <v>885</v>
      </c>
      <c r="I32" s="78">
        <f t="shared" si="5"/>
        <v>1149</v>
      </c>
      <c r="J32" s="174">
        <f t="shared" si="3"/>
        <v>3833</v>
      </c>
      <c r="K32" s="104">
        <f t="shared" si="7"/>
        <v>100</v>
      </c>
      <c r="L32" s="178"/>
      <c r="M32" s="145">
        <v>1799</v>
      </c>
      <c r="N32" s="117">
        <v>2684</v>
      </c>
      <c r="O32" s="219">
        <v>3833</v>
      </c>
    </row>
    <row r="33" spans="1:15">
      <c r="A33" s="35" t="s">
        <v>27</v>
      </c>
      <c r="B33" s="56" t="s">
        <v>26</v>
      </c>
      <c r="C33" s="205">
        <v>1246</v>
      </c>
      <c r="D33" s="113">
        <v>1211</v>
      </c>
      <c r="E33" s="85">
        <v>1433</v>
      </c>
      <c r="F33" s="113">
        <v>318</v>
      </c>
      <c r="G33" s="153">
        <f t="shared" si="4"/>
        <v>354</v>
      </c>
      <c r="H33" s="153">
        <f t="shared" si="5"/>
        <v>343</v>
      </c>
      <c r="I33" s="78">
        <f t="shared" si="5"/>
        <v>418</v>
      </c>
      <c r="J33" s="174">
        <f t="shared" si="3"/>
        <v>1433</v>
      </c>
      <c r="K33" s="104">
        <f t="shared" si="7"/>
        <v>100</v>
      </c>
      <c r="L33" s="178"/>
      <c r="M33" s="145">
        <v>672</v>
      </c>
      <c r="N33" s="117">
        <v>1015</v>
      </c>
      <c r="O33" s="219">
        <v>1433</v>
      </c>
    </row>
    <row r="34" spans="1:15">
      <c r="A34" s="35" t="s">
        <v>25</v>
      </c>
      <c r="B34" s="56">
        <v>557</v>
      </c>
      <c r="C34" s="205"/>
      <c r="D34" s="113"/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/>
      <c r="N34" s="117"/>
      <c r="O34" s="219"/>
    </row>
    <row r="35" spans="1:15">
      <c r="A35" s="35" t="s">
        <v>2</v>
      </c>
      <c r="B35" s="56">
        <v>551</v>
      </c>
      <c r="C35" s="205">
        <v>23</v>
      </c>
      <c r="D35" s="113">
        <v>27</v>
      </c>
      <c r="E35" s="85">
        <v>27</v>
      </c>
      <c r="F35" s="113">
        <v>7</v>
      </c>
      <c r="G35" s="153">
        <f t="shared" si="4"/>
        <v>6</v>
      </c>
      <c r="H35" s="153">
        <f t="shared" si="5"/>
        <v>7</v>
      </c>
      <c r="I35" s="78">
        <f t="shared" si="5"/>
        <v>7</v>
      </c>
      <c r="J35" s="174">
        <f t="shared" si="3"/>
        <v>27</v>
      </c>
      <c r="K35" s="104">
        <f t="shared" si="7"/>
        <v>100</v>
      </c>
      <c r="L35" s="178"/>
      <c r="M35" s="145">
        <v>13</v>
      </c>
      <c r="N35" s="117">
        <v>20</v>
      </c>
      <c r="O35" s="219">
        <v>27</v>
      </c>
    </row>
    <row r="36" spans="1:15" ht="13.8" thickBot="1">
      <c r="A36" s="32" t="s">
        <v>24</v>
      </c>
      <c r="B36" s="58" t="s">
        <v>23</v>
      </c>
      <c r="C36" s="207">
        <v>248</v>
      </c>
      <c r="D36" s="114">
        <v>210</v>
      </c>
      <c r="E36" s="86">
        <v>157</v>
      </c>
      <c r="F36" s="133">
        <v>26</v>
      </c>
      <c r="G36" s="153">
        <f t="shared" si="4"/>
        <v>40</v>
      </c>
      <c r="H36" s="153">
        <f t="shared" si="5"/>
        <v>10</v>
      </c>
      <c r="I36" s="78">
        <f t="shared" si="5"/>
        <v>81</v>
      </c>
      <c r="J36" s="175">
        <f t="shared" si="3"/>
        <v>157</v>
      </c>
      <c r="K36" s="105">
        <f t="shared" si="7"/>
        <v>100</v>
      </c>
      <c r="L36" s="178"/>
      <c r="M36" s="126">
        <v>66</v>
      </c>
      <c r="N36" s="119">
        <v>76</v>
      </c>
      <c r="O36" s="231">
        <v>157</v>
      </c>
    </row>
    <row r="37" spans="1:15" ht="13.8" thickBot="1">
      <c r="A37" s="36" t="s">
        <v>22</v>
      </c>
      <c r="B37" s="60"/>
      <c r="C37" s="52">
        <f t="shared" ref="C37:I37" si="8">SUM(C27:C36)</f>
        <v>5615</v>
      </c>
      <c r="D37" s="52">
        <f t="shared" si="8"/>
        <v>5450</v>
      </c>
      <c r="E37" s="61">
        <f t="shared" si="8"/>
        <v>6262</v>
      </c>
      <c r="F37" s="52">
        <f t="shared" si="8"/>
        <v>1497</v>
      </c>
      <c r="G37" s="52">
        <f t="shared" si="8"/>
        <v>1557</v>
      </c>
      <c r="H37" s="52">
        <f t="shared" si="8"/>
        <v>1404</v>
      </c>
      <c r="I37" s="21">
        <f t="shared" si="8"/>
        <v>1804</v>
      </c>
      <c r="J37" s="62">
        <f t="shared" si="3"/>
        <v>6262</v>
      </c>
      <c r="K37" s="106">
        <f t="shared" si="7"/>
        <v>100</v>
      </c>
      <c r="L37" s="178"/>
      <c r="M37" s="21">
        <f>SUM(M27:M36)</f>
        <v>3054</v>
      </c>
      <c r="N37" s="23">
        <f>SUM(N27:N36)</f>
        <v>4458</v>
      </c>
      <c r="O37" s="21">
        <f>SUM(O27:O36)</f>
        <v>6262</v>
      </c>
    </row>
    <row r="38" spans="1:15">
      <c r="A38" s="34" t="s">
        <v>21</v>
      </c>
      <c r="B38" s="55">
        <v>601</v>
      </c>
      <c r="C38" s="233"/>
      <c r="D38" s="112"/>
      <c r="E38" s="84">
        <v>0</v>
      </c>
      <c r="F38" s="134">
        <v>0</v>
      </c>
      <c r="G38" s="153">
        <f t="shared" si="4"/>
        <v>0</v>
      </c>
      <c r="H38" s="153">
        <f t="shared" si="5"/>
        <v>0</v>
      </c>
      <c r="I38" s="176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/>
      <c r="N38" s="227"/>
      <c r="O38" s="228"/>
    </row>
    <row r="39" spans="1:15">
      <c r="A39" s="35" t="s">
        <v>20</v>
      </c>
      <c r="B39" s="56">
        <v>602</v>
      </c>
      <c r="C39" s="205">
        <v>152</v>
      </c>
      <c r="D39" s="113">
        <v>180</v>
      </c>
      <c r="E39" s="85">
        <v>142</v>
      </c>
      <c r="F39" s="113">
        <v>41</v>
      </c>
      <c r="G39" s="153">
        <f t="shared" si="4"/>
        <v>42</v>
      </c>
      <c r="H39" s="153">
        <f t="shared" si="5"/>
        <v>25</v>
      </c>
      <c r="I39" s="78">
        <f t="shared" si="5"/>
        <v>34</v>
      </c>
      <c r="J39" s="174">
        <f t="shared" si="3"/>
        <v>142</v>
      </c>
      <c r="K39" s="104">
        <f t="shared" si="7"/>
        <v>100</v>
      </c>
      <c r="L39" s="178"/>
      <c r="M39" s="145">
        <v>83</v>
      </c>
      <c r="N39" s="117">
        <v>108</v>
      </c>
      <c r="O39" s="219">
        <v>142</v>
      </c>
    </row>
    <row r="40" spans="1:15">
      <c r="A40" s="35" t="s">
        <v>19</v>
      </c>
      <c r="B40" s="56">
        <v>604</v>
      </c>
      <c r="C40" s="205"/>
      <c r="D40" s="113"/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/>
      <c r="N40" s="117"/>
      <c r="O40" s="219"/>
    </row>
    <row r="41" spans="1:15">
      <c r="A41" s="35" t="s">
        <v>18</v>
      </c>
      <c r="B41" s="56" t="s">
        <v>17</v>
      </c>
      <c r="C41" s="205">
        <v>5449</v>
      </c>
      <c r="D41" s="113">
        <v>5230</v>
      </c>
      <c r="E41" s="85">
        <v>6045</v>
      </c>
      <c r="F41" s="113">
        <v>1352</v>
      </c>
      <c r="G41" s="153">
        <f t="shared" si="4"/>
        <v>1506</v>
      </c>
      <c r="H41" s="153">
        <f t="shared" si="5"/>
        <v>1424</v>
      </c>
      <c r="I41" s="78">
        <f t="shared" si="5"/>
        <v>1763</v>
      </c>
      <c r="J41" s="174">
        <f t="shared" si="3"/>
        <v>6045</v>
      </c>
      <c r="K41" s="104">
        <f t="shared" si="7"/>
        <v>100</v>
      </c>
      <c r="L41" s="178"/>
      <c r="M41" s="145">
        <v>2858</v>
      </c>
      <c r="N41" s="117">
        <v>4282</v>
      </c>
      <c r="O41" s="219">
        <v>6045</v>
      </c>
    </row>
    <row r="42" spans="1:15" ht="13.8" thickBot="1">
      <c r="A42" s="32" t="s">
        <v>7</v>
      </c>
      <c r="B42" s="58" t="s">
        <v>16</v>
      </c>
      <c r="C42" s="207">
        <v>43</v>
      </c>
      <c r="D42" s="114">
        <v>40</v>
      </c>
      <c r="E42" s="86">
        <v>75</v>
      </c>
      <c r="F42" s="133">
        <v>104</v>
      </c>
      <c r="G42" s="154">
        <f t="shared" si="4"/>
        <v>11</v>
      </c>
      <c r="H42" s="154">
        <f t="shared" si="5"/>
        <v>7</v>
      </c>
      <c r="I42" s="177">
        <f t="shared" si="5"/>
        <v>-47</v>
      </c>
      <c r="J42" s="175">
        <f t="shared" si="3"/>
        <v>75</v>
      </c>
      <c r="K42" s="105">
        <f t="shared" si="7"/>
        <v>100</v>
      </c>
      <c r="L42" s="178"/>
      <c r="M42" s="126">
        <v>115</v>
      </c>
      <c r="N42" s="119">
        <v>122</v>
      </c>
      <c r="O42" s="231">
        <v>75</v>
      </c>
    </row>
    <row r="43" spans="1:15" ht="13.8" thickBot="1">
      <c r="A43" s="36" t="s">
        <v>15</v>
      </c>
      <c r="B43" s="60" t="s">
        <v>4</v>
      </c>
      <c r="C43" s="52">
        <f t="shared" ref="C43:I43" si="9">SUM(C38:C42)</f>
        <v>5644</v>
      </c>
      <c r="D43" s="52">
        <f t="shared" si="9"/>
        <v>5450</v>
      </c>
      <c r="E43" s="61">
        <f t="shared" si="9"/>
        <v>6262</v>
      </c>
      <c r="F43" s="8">
        <f t="shared" si="9"/>
        <v>1497</v>
      </c>
      <c r="G43" s="242">
        <f t="shared" si="9"/>
        <v>1559</v>
      </c>
      <c r="H43" s="246">
        <f t="shared" si="9"/>
        <v>1456</v>
      </c>
      <c r="I43" s="377">
        <f t="shared" si="9"/>
        <v>1750</v>
      </c>
      <c r="J43" s="61">
        <f t="shared" si="3"/>
        <v>6262</v>
      </c>
      <c r="K43" s="108">
        <f t="shared" si="7"/>
        <v>100</v>
      </c>
      <c r="L43" s="178"/>
      <c r="M43" s="21">
        <f>SUM(M38:M42)</f>
        <v>3056</v>
      </c>
      <c r="N43" s="23">
        <f>SUM(N38:N42)</f>
        <v>4512</v>
      </c>
      <c r="O43" s="21">
        <f>SUM(O38:O42)</f>
        <v>6262</v>
      </c>
    </row>
    <row r="44" spans="1:15" ht="8.4" customHeight="1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378"/>
      <c r="N44" s="379"/>
      <c r="O44" s="379"/>
    </row>
    <row r="45" spans="1:15" ht="13.8" thickBot="1">
      <c r="A45" s="66" t="s">
        <v>14</v>
      </c>
      <c r="B45" s="60" t="s">
        <v>4</v>
      </c>
      <c r="C45" s="8">
        <f t="shared" ref="C45:I45" si="10">C43-C41</f>
        <v>195</v>
      </c>
      <c r="D45" s="61">
        <f t="shared" si="10"/>
        <v>220</v>
      </c>
      <c r="E45" s="61">
        <f t="shared" si="10"/>
        <v>217</v>
      </c>
      <c r="F45" s="8">
        <f t="shared" si="10"/>
        <v>145</v>
      </c>
      <c r="G45" s="62">
        <f t="shared" si="10"/>
        <v>53</v>
      </c>
      <c r="H45" s="8">
        <f t="shared" si="10"/>
        <v>32</v>
      </c>
      <c r="I45" s="62">
        <f t="shared" si="10"/>
        <v>-13</v>
      </c>
      <c r="J45" s="67">
        <f t="shared" si="3"/>
        <v>217</v>
      </c>
      <c r="K45" s="103">
        <f t="shared" si="7"/>
        <v>100</v>
      </c>
      <c r="L45" s="178"/>
      <c r="M45" s="380">
        <f>M43-M41</f>
        <v>198</v>
      </c>
      <c r="N45" s="381">
        <f>N43-N41</f>
        <v>230</v>
      </c>
      <c r="O45" s="380">
        <f>O43-O41</f>
        <v>217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29</v>
      </c>
      <c r="D46" s="61">
        <f t="shared" si="11"/>
        <v>0</v>
      </c>
      <c r="E46" s="61">
        <f t="shared" si="11"/>
        <v>0</v>
      </c>
      <c r="F46" s="8">
        <f t="shared" si="11"/>
        <v>0</v>
      </c>
      <c r="G46" s="62">
        <f t="shared" si="11"/>
        <v>2</v>
      </c>
      <c r="H46" s="8">
        <f t="shared" si="11"/>
        <v>52</v>
      </c>
      <c r="I46" s="62">
        <f t="shared" si="11"/>
        <v>-54</v>
      </c>
      <c r="J46" s="67">
        <f t="shared" si="3"/>
        <v>0</v>
      </c>
      <c r="K46" s="103" t="str">
        <f t="shared" si="7"/>
        <v>x</v>
      </c>
      <c r="L46" s="178"/>
      <c r="M46" s="380">
        <f>M43-M37</f>
        <v>2</v>
      </c>
      <c r="N46" s="381">
        <f>N43-N37</f>
        <v>54</v>
      </c>
      <c r="O46" s="380">
        <f>O43-O37</f>
        <v>0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-5420</v>
      </c>
      <c r="D47" s="61">
        <f t="shared" si="12"/>
        <v>-5230</v>
      </c>
      <c r="E47" s="61">
        <f t="shared" si="12"/>
        <v>-6045</v>
      </c>
      <c r="F47" s="8">
        <f t="shared" si="12"/>
        <v>-1352</v>
      </c>
      <c r="G47" s="62">
        <f t="shared" si="12"/>
        <v>-1504</v>
      </c>
      <c r="H47" s="8">
        <f t="shared" si="12"/>
        <v>-1372</v>
      </c>
      <c r="I47" s="62">
        <f t="shared" si="12"/>
        <v>-1817</v>
      </c>
      <c r="J47" s="61">
        <f t="shared" si="3"/>
        <v>-6045</v>
      </c>
      <c r="K47" s="103">
        <f t="shared" si="7"/>
        <v>100</v>
      </c>
      <c r="L47" s="178"/>
      <c r="M47" s="380">
        <f>M46-M41</f>
        <v>-2856</v>
      </c>
      <c r="N47" s="381">
        <f>N46-N41</f>
        <v>-4228</v>
      </c>
      <c r="O47" s="380">
        <f>O46-O41</f>
        <v>-6045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6" spans="1:10">
      <c r="A56" s="26" t="s">
        <v>104</v>
      </c>
    </row>
    <row r="58" spans="1:10">
      <c r="A58" s="26" t="s">
        <v>105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DA0445-9EF2-40A3-AF45-C4097F6AD767}">
  <dimension ref="A1:P60"/>
  <sheetViews>
    <sheetView workbookViewId="0">
      <selection activeCell="R1" sqref="R1"/>
    </sheetView>
  </sheetViews>
  <sheetFormatPr defaultColWidth="8.5546875" defaultRowHeight="13.2"/>
  <cols>
    <col min="1" max="1" width="37.5546875" style="26" customWidth="1"/>
    <col min="2" max="2" width="7.44140625" style="3" customWidth="1"/>
    <col min="3" max="4" width="11.5546875" style="1" customWidth="1"/>
    <col min="5" max="5" width="11.5546875" style="2" customWidth="1"/>
    <col min="6" max="6" width="11.44140625" style="2" customWidth="1"/>
    <col min="7" max="7" width="9.88671875" style="2" customWidth="1"/>
    <col min="8" max="8" width="9.109375" style="2" customWidth="1"/>
    <col min="9" max="9" width="9.44140625" style="2" customWidth="1"/>
    <col min="10" max="10" width="9.109375" style="2" customWidth="1"/>
    <col min="11" max="11" width="12" style="1" customWidth="1"/>
    <col min="12" max="12" width="8.5546875" style="1"/>
    <col min="13" max="13" width="11.88671875" style="1" customWidth="1"/>
    <col min="14" max="14" width="12.5546875" style="1" customWidth="1"/>
    <col min="15" max="15" width="11.88671875" style="1" customWidth="1"/>
    <col min="16" max="16" width="12" style="1" customWidth="1"/>
    <col min="17" max="16384" width="8.5546875" style="1"/>
  </cols>
  <sheetData>
    <row r="1" spans="1:16" ht="23.4">
      <c r="A1" s="179"/>
      <c r="B1" s="180"/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180"/>
      <c r="O1" s="180"/>
      <c r="P1" s="16"/>
    </row>
    <row r="2" spans="1:16">
      <c r="O2" s="17"/>
    </row>
    <row r="3" spans="1:16" ht="17.399999999999999">
      <c r="A3" s="27" t="s">
        <v>70</v>
      </c>
      <c r="F3" s="14"/>
      <c r="G3" s="14"/>
    </row>
    <row r="4" spans="1:16" ht="17.399999999999999">
      <c r="A4" s="28"/>
      <c r="F4" s="14"/>
      <c r="G4" s="14"/>
    </row>
    <row r="5" spans="1:16">
      <c r="A5" s="29"/>
      <c r="F5" s="14"/>
      <c r="G5" s="14"/>
    </row>
    <row r="6" spans="1:16" ht="13.8" thickBot="1">
      <c r="F6" s="14"/>
      <c r="G6" s="14"/>
    </row>
    <row r="7" spans="1:16" ht="18" thickBot="1">
      <c r="A7" s="30" t="s">
        <v>60</v>
      </c>
      <c r="B7" s="15"/>
      <c r="C7" s="184" t="s">
        <v>106</v>
      </c>
      <c r="D7" s="185"/>
      <c r="E7" s="185"/>
      <c r="F7" s="185"/>
      <c r="G7" s="185"/>
      <c r="H7" s="185"/>
      <c r="I7" s="185"/>
      <c r="J7" s="185"/>
      <c r="K7" s="185"/>
      <c r="L7" s="185"/>
      <c r="M7" s="185"/>
      <c r="N7" s="185"/>
      <c r="O7" s="186"/>
    </row>
    <row r="8" spans="1:16" ht="13.8" thickBot="1">
      <c r="A8" s="29" t="s">
        <v>59</v>
      </c>
      <c r="F8" s="14"/>
      <c r="G8" s="14"/>
    </row>
    <row r="9" spans="1:16" ht="13.8" thickBot="1">
      <c r="A9" s="138" t="s">
        <v>52</v>
      </c>
      <c r="B9" s="139" t="s">
        <v>77</v>
      </c>
      <c r="C9" s="70" t="s">
        <v>3</v>
      </c>
      <c r="D9" s="89" t="s">
        <v>58</v>
      </c>
      <c r="E9" s="90" t="s">
        <v>57</v>
      </c>
      <c r="F9" s="181" t="s">
        <v>56</v>
      </c>
      <c r="G9" s="187"/>
      <c r="H9" s="187"/>
      <c r="I9" s="188"/>
      <c r="J9" s="13" t="s">
        <v>69</v>
      </c>
      <c r="K9" s="12" t="s">
        <v>55</v>
      </c>
      <c r="M9" s="139" t="s">
        <v>53</v>
      </c>
      <c r="N9" s="139" t="s">
        <v>54</v>
      </c>
      <c r="O9" s="139" t="s">
        <v>53</v>
      </c>
    </row>
    <row r="10" spans="1:16" ht="13.8" thickBot="1">
      <c r="A10" s="31"/>
      <c r="B10" s="140"/>
      <c r="C10" s="71" t="s">
        <v>68</v>
      </c>
      <c r="D10" s="91">
        <v>2025</v>
      </c>
      <c r="E10" s="92">
        <v>2025</v>
      </c>
      <c r="F10" s="11" t="s">
        <v>51</v>
      </c>
      <c r="G10" s="189" t="s">
        <v>50</v>
      </c>
      <c r="H10" s="189" t="s">
        <v>49</v>
      </c>
      <c r="I10" s="190" t="s">
        <v>48</v>
      </c>
      <c r="J10" s="10" t="s">
        <v>8</v>
      </c>
      <c r="K10" s="9" t="s">
        <v>47</v>
      </c>
      <c r="M10" s="191" t="s">
        <v>64</v>
      </c>
      <c r="N10" s="140" t="s">
        <v>65</v>
      </c>
      <c r="O10" s="140" t="s">
        <v>46</v>
      </c>
    </row>
    <row r="11" spans="1:16">
      <c r="A11" s="32" t="s">
        <v>45</v>
      </c>
      <c r="B11" s="192"/>
      <c r="C11" s="193">
        <v>23.116099999999999</v>
      </c>
      <c r="D11" s="93">
        <v>23</v>
      </c>
      <c r="E11" s="87">
        <v>24</v>
      </c>
      <c r="F11" s="129">
        <v>24</v>
      </c>
      <c r="G11" s="194">
        <f t="shared" ref="G11:I23" si="0">M11</f>
        <v>24</v>
      </c>
      <c r="H11" s="195">
        <f t="shared" si="0"/>
        <v>26</v>
      </c>
      <c r="I11" s="196">
        <f>O11</f>
        <v>25</v>
      </c>
      <c r="J11" s="98" t="s">
        <v>4</v>
      </c>
      <c r="K11" s="102" t="s">
        <v>4</v>
      </c>
      <c r="L11" s="178"/>
      <c r="M11" s="197">
        <v>24</v>
      </c>
      <c r="N11" s="198">
        <v>26</v>
      </c>
      <c r="O11" s="171">
        <v>25</v>
      </c>
    </row>
    <row r="12" spans="1:16" ht="13.8" thickBot="1">
      <c r="A12" s="33" t="s">
        <v>44</v>
      </c>
      <c r="B12" s="199"/>
      <c r="C12" s="200">
        <v>21.3584</v>
      </c>
      <c r="D12" s="141">
        <v>18.861000000000001</v>
      </c>
      <c r="E12" s="88">
        <v>20.21</v>
      </c>
      <c r="F12" s="382">
        <v>22.106999999999999</v>
      </c>
      <c r="G12" s="383">
        <f t="shared" si="0"/>
        <v>22.170999999999999</v>
      </c>
      <c r="H12" s="384">
        <f t="shared" si="0"/>
        <v>22.187999999999999</v>
      </c>
      <c r="I12" s="383">
        <f>O12</f>
        <v>22.501999999999999</v>
      </c>
      <c r="J12" s="99"/>
      <c r="K12" s="59" t="s">
        <v>4</v>
      </c>
      <c r="L12" s="178"/>
      <c r="M12" s="203">
        <v>22.170999999999999</v>
      </c>
      <c r="N12" s="204">
        <v>22.187999999999999</v>
      </c>
      <c r="O12" s="172">
        <v>22.501999999999999</v>
      </c>
    </row>
    <row r="13" spans="1:16">
      <c r="A13" s="34" t="s">
        <v>62</v>
      </c>
      <c r="B13" s="50"/>
      <c r="C13" s="205">
        <v>4009</v>
      </c>
      <c r="D13" s="93" t="s">
        <v>4</v>
      </c>
      <c r="E13" s="93" t="s">
        <v>4</v>
      </c>
      <c r="F13" s="123">
        <v>4031</v>
      </c>
      <c r="G13" s="77">
        <f t="shared" si="0"/>
        <v>4099</v>
      </c>
      <c r="H13" s="78">
        <f t="shared" si="0"/>
        <v>4076</v>
      </c>
      <c r="I13" s="77">
        <f>O13</f>
        <v>3908</v>
      </c>
      <c r="J13" s="96" t="s">
        <v>4</v>
      </c>
      <c r="K13" s="6" t="s">
        <v>4</v>
      </c>
      <c r="L13" s="178"/>
      <c r="M13" s="144">
        <v>4099</v>
      </c>
      <c r="N13" s="117">
        <v>4076</v>
      </c>
      <c r="O13" s="206">
        <v>3908</v>
      </c>
    </row>
    <row r="14" spans="1:16">
      <c r="A14" s="35" t="s">
        <v>63</v>
      </c>
      <c r="B14" s="50"/>
      <c r="C14" s="205">
        <v>3827</v>
      </c>
      <c r="D14" s="94" t="s">
        <v>4</v>
      </c>
      <c r="E14" s="94" t="s">
        <v>4</v>
      </c>
      <c r="F14" s="121">
        <v>3857</v>
      </c>
      <c r="G14" s="77">
        <f t="shared" si="0"/>
        <v>3845</v>
      </c>
      <c r="H14" s="78">
        <f t="shared" si="0"/>
        <v>3863</v>
      </c>
      <c r="I14" s="77">
        <f t="shared" si="0"/>
        <v>3705</v>
      </c>
      <c r="J14" s="96" t="s">
        <v>4</v>
      </c>
      <c r="K14" s="6" t="s">
        <v>4</v>
      </c>
      <c r="L14" s="178"/>
      <c r="M14" s="145">
        <v>3845</v>
      </c>
      <c r="N14" s="117">
        <v>3863</v>
      </c>
      <c r="O14" s="206">
        <v>3705</v>
      </c>
    </row>
    <row r="15" spans="1:16">
      <c r="A15" s="35" t="s">
        <v>43</v>
      </c>
      <c r="B15" s="50" t="s">
        <v>42</v>
      </c>
      <c r="C15" s="205">
        <v>23</v>
      </c>
      <c r="D15" s="94" t="s">
        <v>4</v>
      </c>
      <c r="E15" s="94" t="s">
        <v>4</v>
      </c>
      <c r="F15" s="121">
        <v>20</v>
      </c>
      <c r="G15" s="77">
        <f t="shared" si="0"/>
        <v>0</v>
      </c>
      <c r="H15" s="78">
        <f t="shared" si="0"/>
        <v>0</v>
      </c>
      <c r="I15" s="77">
        <f t="shared" si="0"/>
        <v>23</v>
      </c>
      <c r="J15" s="96" t="s">
        <v>4</v>
      </c>
      <c r="K15" s="6" t="s">
        <v>4</v>
      </c>
      <c r="L15" s="178"/>
      <c r="M15" s="145">
        <v>0</v>
      </c>
      <c r="N15" s="117">
        <v>0</v>
      </c>
      <c r="O15" s="206">
        <v>23</v>
      </c>
    </row>
    <row r="16" spans="1:16">
      <c r="A16" s="35" t="s">
        <v>41</v>
      </c>
      <c r="B16" s="50" t="s">
        <v>4</v>
      </c>
      <c r="C16" s="205">
        <v>870</v>
      </c>
      <c r="D16" s="94" t="s">
        <v>4</v>
      </c>
      <c r="E16" s="94" t="s">
        <v>4</v>
      </c>
      <c r="F16" s="121">
        <v>1553</v>
      </c>
      <c r="G16" s="77">
        <f t="shared" si="0"/>
        <v>1118</v>
      </c>
      <c r="H16" s="78">
        <f t="shared" si="0"/>
        <v>1735</v>
      </c>
      <c r="I16" s="77">
        <f t="shared" si="0"/>
        <v>814</v>
      </c>
      <c r="J16" s="96" t="s">
        <v>4</v>
      </c>
      <c r="K16" s="6" t="s">
        <v>4</v>
      </c>
      <c r="L16" s="178"/>
      <c r="M16" s="145">
        <v>1118</v>
      </c>
      <c r="N16" s="117">
        <v>1735</v>
      </c>
      <c r="O16" s="206">
        <v>814</v>
      </c>
    </row>
    <row r="17" spans="1:15" ht="13.8" thickBot="1">
      <c r="A17" s="32" t="s">
        <v>40</v>
      </c>
      <c r="B17" s="51" t="s">
        <v>39</v>
      </c>
      <c r="C17" s="207">
        <v>2413</v>
      </c>
      <c r="D17" s="95" t="s">
        <v>4</v>
      </c>
      <c r="E17" s="95" t="s">
        <v>4</v>
      </c>
      <c r="F17" s="131">
        <v>4235</v>
      </c>
      <c r="G17" s="77">
        <f t="shared" si="0"/>
        <v>3225</v>
      </c>
      <c r="H17" s="78">
        <f t="shared" si="0"/>
        <v>2032</v>
      </c>
      <c r="I17" s="77">
        <f t="shared" si="0"/>
        <v>2898</v>
      </c>
      <c r="J17" s="100" t="s">
        <v>4</v>
      </c>
      <c r="K17" s="7" t="s">
        <v>4</v>
      </c>
      <c r="L17" s="178"/>
      <c r="M17" s="146">
        <v>3225</v>
      </c>
      <c r="N17" s="118">
        <v>2032</v>
      </c>
      <c r="O17" s="208">
        <v>2898</v>
      </c>
    </row>
    <row r="18" spans="1:15" ht="13.8" thickBot="1">
      <c r="A18" s="36" t="s">
        <v>38</v>
      </c>
      <c r="B18" s="25"/>
      <c r="C18" s="52">
        <f>C13-C14+C15+C16+C17</f>
        <v>3488</v>
      </c>
      <c r="D18" s="52" t="s">
        <v>4</v>
      </c>
      <c r="E18" s="52" t="s">
        <v>4</v>
      </c>
      <c r="F18" s="21">
        <f>F13-F14+F15+F16+F17</f>
        <v>5982</v>
      </c>
      <c r="G18" s="21">
        <f>G13-G14+G15+G16+G17</f>
        <v>4597</v>
      </c>
      <c r="H18" s="21">
        <f t="shared" ref="H18:I18" si="1">H13-H14+H15+H16+H17</f>
        <v>3980</v>
      </c>
      <c r="I18" s="21">
        <f t="shared" si="1"/>
        <v>3938</v>
      </c>
      <c r="J18" s="61" t="s">
        <v>4</v>
      </c>
      <c r="K18" s="8" t="s">
        <v>4</v>
      </c>
      <c r="L18" s="178"/>
      <c r="M18" s="125">
        <f>M13-M14+M15+M16+M17</f>
        <v>4597</v>
      </c>
      <c r="N18" s="125">
        <f t="shared" ref="N18:O18" si="2">N13-N14+N15+N16+N17</f>
        <v>3980</v>
      </c>
      <c r="O18" s="125">
        <f t="shared" si="2"/>
        <v>3938</v>
      </c>
    </row>
    <row r="19" spans="1:15">
      <c r="A19" s="32" t="s">
        <v>66</v>
      </c>
      <c r="B19" s="53" t="s">
        <v>67</v>
      </c>
      <c r="C19" s="209">
        <v>182</v>
      </c>
      <c r="D19" s="93" t="s">
        <v>4</v>
      </c>
      <c r="E19" s="93" t="s">
        <v>4</v>
      </c>
      <c r="F19" s="131">
        <v>173</v>
      </c>
      <c r="G19" s="77">
        <f t="shared" si="0"/>
        <v>224</v>
      </c>
      <c r="H19" s="78">
        <f t="shared" si="0"/>
        <v>213</v>
      </c>
      <c r="I19" s="77">
        <f t="shared" si="0"/>
        <v>203</v>
      </c>
      <c r="J19" s="100" t="s">
        <v>4</v>
      </c>
      <c r="K19" s="7" t="s">
        <v>4</v>
      </c>
      <c r="L19" s="178"/>
      <c r="M19" s="147">
        <v>224</v>
      </c>
      <c r="N19" s="118">
        <v>213</v>
      </c>
      <c r="O19" s="208">
        <v>203</v>
      </c>
    </row>
    <row r="20" spans="1:15">
      <c r="A20" s="35" t="s">
        <v>37</v>
      </c>
      <c r="B20" s="50" t="s">
        <v>36</v>
      </c>
      <c r="C20" s="210">
        <v>1291</v>
      </c>
      <c r="D20" s="94" t="s">
        <v>4</v>
      </c>
      <c r="E20" s="94" t="s">
        <v>4</v>
      </c>
      <c r="F20" s="121">
        <v>1309</v>
      </c>
      <c r="G20" s="77">
        <f t="shared" si="0"/>
        <v>1432</v>
      </c>
      <c r="H20" s="78">
        <f t="shared" si="0"/>
        <v>1354</v>
      </c>
      <c r="I20" s="77">
        <f t="shared" si="0"/>
        <v>1460</v>
      </c>
      <c r="J20" s="96" t="s">
        <v>4</v>
      </c>
      <c r="K20" s="6" t="s">
        <v>4</v>
      </c>
      <c r="L20" s="178"/>
      <c r="M20" s="145">
        <v>1432</v>
      </c>
      <c r="N20" s="117">
        <v>1354</v>
      </c>
      <c r="O20" s="206">
        <v>1460</v>
      </c>
    </row>
    <row r="21" spans="1:15">
      <c r="A21" s="35" t="s">
        <v>35</v>
      </c>
      <c r="B21" s="50" t="s">
        <v>4</v>
      </c>
      <c r="C21" s="210">
        <v>0</v>
      </c>
      <c r="D21" s="94" t="s">
        <v>4</v>
      </c>
      <c r="E21" s="94" t="s">
        <v>4</v>
      </c>
      <c r="F21" s="121">
        <v>0</v>
      </c>
      <c r="G21" s="77">
        <f t="shared" si="0"/>
        <v>0</v>
      </c>
      <c r="H21" s="78">
        <f t="shared" si="0"/>
        <v>452</v>
      </c>
      <c r="I21" s="77">
        <f t="shared" si="0"/>
        <v>151</v>
      </c>
      <c r="J21" s="96" t="s">
        <v>4</v>
      </c>
      <c r="K21" s="6" t="s">
        <v>4</v>
      </c>
      <c r="L21" s="178"/>
      <c r="M21" s="145">
        <v>0</v>
      </c>
      <c r="N21" s="117">
        <v>452</v>
      </c>
      <c r="O21" s="206">
        <v>151</v>
      </c>
    </row>
    <row r="22" spans="1:15">
      <c r="A22" s="35" t="s">
        <v>34</v>
      </c>
      <c r="B22" s="50" t="s">
        <v>4</v>
      </c>
      <c r="C22" s="210">
        <v>1723</v>
      </c>
      <c r="D22" s="94" t="s">
        <v>4</v>
      </c>
      <c r="E22" s="94" t="s">
        <v>4</v>
      </c>
      <c r="F22" s="121">
        <v>4318</v>
      </c>
      <c r="G22" s="77">
        <f t="shared" si="0"/>
        <v>2934</v>
      </c>
      <c r="H22" s="78">
        <f t="shared" si="0"/>
        <v>1999</v>
      </c>
      <c r="I22" s="77">
        <f t="shared" si="0"/>
        <v>2056</v>
      </c>
      <c r="J22" s="96" t="s">
        <v>4</v>
      </c>
      <c r="K22" s="6" t="s">
        <v>4</v>
      </c>
      <c r="L22" s="178"/>
      <c r="M22" s="145">
        <v>2934</v>
      </c>
      <c r="N22" s="117">
        <v>1999</v>
      </c>
      <c r="O22" s="206">
        <v>2056</v>
      </c>
    </row>
    <row r="23" spans="1:15" ht="13.8" thickBot="1">
      <c r="A23" s="33" t="s">
        <v>33</v>
      </c>
      <c r="B23" s="54" t="s">
        <v>4</v>
      </c>
      <c r="C23" s="210">
        <v>0</v>
      </c>
      <c r="D23" s="95" t="s">
        <v>4</v>
      </c>
      <c r="E23" s="95" t="s">
        <v>4</v>
      </c>
      <c r="F23" s="124">
        <v>0</v>
      </c>
      <c r="G23" s="80">
        <f t="shared" si="0"/>
        <v>0</v>
      </c>
      <c r="H23" s="79">
        <f t="shared" si="0"/>
        <v>0</v>
      </c>
      <c r="I23" s="80">
        <f t="shared" si="0"/>
        <v>0</v>
      </c>
      <c r="J23" s="101" t="s">
        <v>4</v>
      </c>
      <c r="K23" s="5" t="s">
        <v>4</v>
      </c>
      <c r="L23" s="178"/>
      <c r="M23" s="126">
        <v>0</v>
      </c>
      <c r="N23" s="119">
        <v>0</v>
      </c>
      <c r="O23" s="211">
        <v>0</v>
      </c>
    </row>
    <row r="24" spans="1:15">
      <c r="A24" s="37" t="s">
        <v>32</v>
      </c>
      <c r="B24" s="55" t="s">
        <v>4</v>
      </c>
      <c r="C24" s="212">
        <v>13392</v>
      </c>
      <c r="D24" s="109">
        <v>13289</v>
      </c>
      <c r="E24" s="81">
        <v>14333</v>
      </c>
      <c r="F24" s="109">
        <v>3211</v>
      </c>
      <c r="G24" s="149">
        <f>M24-F24</f>
        <v>3712</v>
      </c>
      <c r="H24" s="149">
        <f>N24-M24</f>
        <v>3393</v>
      </c>
      <c r="I24" s="135">
        <f>O24-N24</f>
        <v>4017</v>
      </c>
      <c r="J24" s="173">
        <f t="shared" ref="J24:J47" si="3">SUM(F24:I24)</f>
        <v>14333</v>
      </c>
      <c r="K24" s="103">
        <f>IF(E24=0,"x",(J24/E24*100))</f>
        <v>100</v>
      </c>
      <c r="L24" s="178"/>
      <c r="M24" s="144">
        <v>6923</v>
      </c>
      <c r="N24" s="215">
        <v>10316</v>
      </c>
      <c r="O24" s="216">
        <v>14333</v>
      </c>
    </row>
    <row r="25" spans="1:15">
      <c r="A25" s="35" t="s">
        <v>31</v>
      </c>
      <c r="B25" s="56" t="s">
        <v>4</v>
      </c>
      <c r="C25" s="205"/>
      <c r="D25" s="110"/>
      <c r="E25" s="82">
        <v>0</v>
      </c>
      <c r="F25" s="110">
        <v>0</v>
      </c>
      <c r="G25" s="150">
        <f t="shared" ref="G25:G42" si="4">M25-F25</f>
        <v>0</v>
      </c>
      <c r="H25" s="150">
        <f t="shared" ref="H25:I42" si="5">N25-M25</f>
        <v>0</v>
      </c>
      <c r="I25" s="136">
        <f t="shared" si="5"/>
        <v>0</v>
      </c>
      <c r="J25" s="174">
        <f t="shared" si="3"/>
        <v>0</v>
      </c>
      <c r="K25" s="104" t="str">
        <f>IF(E25=0,"x",(J25/E25)*100)</f>
        <v>x</v>
      </c>
      <c r="L25" s="178"/>
      <c r="M25" s="145"/>
      <c r="N25" s="117">
        <v>0</v>
      </c>
      <c r="O25" s="219">
        <v>0</v>
      </c>
    </row>
    <row r="26" spans="1:15" ht="13.8" thickBot="1">
      <c r="A26" s="33" t="s">
        <v>30</v>
      </c>
      <c r="B26" s="57">
        <v>672</v>
      </c>
      <c r="C26" s="220">
        <v>2316</v>
      </c>
      <c r="D26" s="111">
        <v>2185</v>
      </c>
      <c r="E26" s="83">
        <v>2228</v>
      </c>
      <c r="F26" s="132">
        <v>547</v>
      </c>
      <c r="G26" s="151">
        <f t="shared" si="4"/>
        <v>546</v>
      </c>
      <c r="H26" s="151">
        <f t="shared" si="5"/>
        <v>546</v>
      </c>
      <c r="I26" s="137">
        <f t="shared" si="5"/>
        <v>589</v>
      </c>
      <c r="J26" s="175">
        <f t="shared" si="3"/>
        <v>2228</v>
      </c>
      <c r="K26" s="105">
        <f t="shared" ref="K26" si="6">IF(E26=0,"x",(J26/E26*100))</f>
        <v>100</v>
      </c>
      <c r="L26" s="178"/>
      <c r="M26" s="146">
        <v>1093</v>
      </c>
      <c r="N26" s="223">
        <v>1639</v>
      </c>
      <c r="O26" s="224">
        <v>2228</v>
      </c>
    </row>
    <row r="27" spans="1:15">
      <c r="A27" s="34" t="s">
        <v>6</v>
      </c>
      <c r="B27" s="55">
        <v>501</v>
      </c>
      <c r="C27" s="205">
        <v>307</v>
      </c>
      <c r="D27" s="112">
        <v>230</v>
      </c>
      <c r="E27" s="84">
        <v>326</v>
      </c>
      <c r="F27" s="112">
        <v>71</v>
      </c>
      <c r="G27" s="241">
        <f t="shared" si="4"/>
        <v>81</v>
      </c>
      <c r="H27" s="152">
        <f t="shared" si="5"/>
        <v>78</v>
      </c>
      <c r="I27" s="176">
        <f t="shared" si="5"/>
        <v>96</v>
      </c>
      <c r="J27" s="173">
        <f t="shared" si="3"/>
        <v>326</v>
      </c>
      <c r="K27" s="108">
        <f t="shared" ref="K27:K47" si="7">IF(E27=0,"x",(J27/E27)*100)</f>
        <v>100</v>
      </c>
      <c r="L27" s="178"/>
      <c r="M27" s="147">
        <v>152</v>
      </c>
      <c r="N27" s="227">
        <v>230</v>
      </c>
      <c r="O27" s="228">
        <v>326</v>
      </c>
    </row>
    <row r="28" spans="1:15">
      <c r="A28" s="35" t="s">
        <v>29</v>
      </c>
      <c r="B28" s="56">
        <v>502</v>
      </c>
      <c r="C28" s="205">
        <v>660</v>
      </c>
      <c r="D28" s="113">
        <v>1058</v>
      </c>
      <c r="E28" s="85">
        <v>826</v>
      </c>
      <c r="F28" s="113">
        <v>320</v>
      </c>
      <c r="G28" s="153">
        <f t="shared" si="4"/>
        <v>141</v>
      </c>
      <c r="H28" s="153">
        <f t="shared" si="5"/>
        <v>156</v>
      </c>
      <c r="I28" s="78">
        <f t="shared" si="5"/>
        <v>209</v>
      </c>
      <c r="J28" s="174">
        <f t="shared" si="3"/>
        <v>826</v>
      </c>
      <c r="K28" s="104">
        <f t="shared" si="7"/>
        <v>100</v>
      </c>
      <c r="L28" s="178"/>
      <c r="M28" s="145">
        <v>461</v>
      </c>
      <c r="N28" s="117">
        <v>617</v>
      </c>
      <c r="O28" s="219">
        <v>826</v>
      </c>
    </row>
    <row r="29" spans="1:15">
      <c r="A29" s="35" t="s">
        <v>5</v>
      </c>
      <c r="B29" s="56">
        <v>504</v>
      </c>
      <c r="C29" s="205">
        <v>0</v>
      </c>
      <c r="D29" s="113">
        <v>0</v>
      </c>
      <c r="E29" s="85">
        <v>0</v>
      </c>
      <c r="F29" s="113">
        <v>0</v>
      </c>
      <c r="G29" s="153">
        <f t="shared" si="4"/>
        <v>0</v>
      </c>
      <c r="H29" s="153">
        <f t="shared" si="5"/>
        <v>0</v>
      </c>
      <c r="I29" s="78">
        <f t="shared" si="5"/>
        <v>0</v>
      </c>
      <c r="J29" s="174">
        <f t="shared" si="3"/>
        <v>0</v>
      </c>
      <c r="K29" s="104" t="str">
        <f t="shared" si="7"/>
        <v>x</v>
      </c>
      <c r="L29" s="178"/>
      <c r="M29" s="145">
        <v>0</v>
      </c>
      <c r="N29" s="117">
        <v>0</v>
      </c>
      <c r="O29" s="219"/>
    </row>
    <row r="30" spans="1:15">
      <c r="A30" s="35" t="s">
        <v>0</v>
      </c>
      <c r="B30" s="56">
        <v>511</v>
      </c>
      <c r="C30" s="205">
        <v>37</v>
      </c>
      <c r="D30" s="113">
        <v>110</v>
      </c>
      <c r="E30" s="85">
        <v>229</v>
      </c>
      <c r="F30" s="113">
        <v>95</v>
      </c>
      <c r="G30" s="153">
        <f t="shared" si="4"/>
        <v>40</v>
      </c>
      <c r="H30" s="153">
        <f t="shared" si="5"/>
        <v>71</v>
      </c>
      <c r="I30" s="78">
        <f t="shared" si="5"/>
        <v>23</v>
      </c>
      <c r="J30" s="174">
        <f t="shared" si="3"/>
        <v>229</v>
      </c>
      <c r="K30" s="104">
        <f t="shared" si="7"/>
        <v>100</v>
      </c>
      <c r="L30" s="178"/>
      <c r="M30" s="145">
        <v>135</v>
      </c>
      <c r="N30" s="117">
        <v>206</v>
      </c>
      <c r="O30" s="219">
        <v>229</v>
      </c>
    </row>
    <row r="31" spans="1:15">
      <c r="A31" s="35" t="s">
        <v>1</v>
      </c>
      <c r="B31" s="56">
        <v>518</v>
      </c>
      <c r="C31" s="205">
        <v>493</v>
      </c>
      <c r="D31" s="113">
        <v>500</v>
      </c>
      <c r="E31" s="85">
        <v>601</v>
      </c>
      <c r="F31" s="113">
        <v>161</v>
      </c>
      <c r="G31" s="153">
        <f t="shared" si="4"/>
        <v>153</v>
      </c>
      <c r="H31" s="153">
        <f t="shared" si="5"/>
        <v>121</v>
      </c>
      <c r="I31" s="78">
        <f t="shared" si="5"/>
        <v>166</v>
      </c>
      <c r="J31" s="174">
        <f t="shared" si="3"/>
        <v>601</v>
      </c>
      <c r="K31" s="104">
        <f t="shared" si="7"/>
        <v>100</v>
      </c>
      <c r="L31" s="178"/>
      <c r="M31" s="145">
        <v>314</v>
      </c>
      <c r="N31" s="117">
        <v>435</v>
      </c>
      <c r="O31" s="219">
        <v>601</v>
      </c>
    </row>
    <row r="32" spans="1:15">
      <c r="A32" s="35" t="s">
        <v>28</v>
      </c>
      <c r="B32" s="56">
        <v>521</v>
      </c>
      <c r="C32" s="205">
        <v>8840</v>
      </c>
      <c r="D32" s="113">
        <v>8500</v>
      </c>
      <c r="E32" s="85">
        <v>9523</v>
      </c>
      <c r="F32" s="113">
        <v>2065</v>
      </c>
      <c r="G32" s="153">
        <f t="shared" si="4"/>
        <v>2531</v>
      </c>
      <c r="H32" s="153">
        <f t="shared" si="5"/>
        <v>2309</v>
      </c>
      <c r="I32" s="78">
        <f t="shared" si="5"/>
        <v>2618</v>
      </c>
      <c r="J32" s="174">
        <f t="shared" si="3"/>
        <v>9523</v>
      </c>
      <c r="K32" s="104">
        <f t="shared" si="7"/>
        <v>100</v>
      </c>
      <c r="L32" s="178"/>
      <c r="M32" s="145">
        <v>4596</v>
      </c>
      <c r="N32" s="117">
        <v>6905</v>
      </c>
      <c r="O32" s="219">
        <v>9523</v>
      </c>
    </row>
    <row r="33" spans="1:15">
      <c r="A33" s="35" t="s">
        <v>27</v>
      </c>
      <c r="B33" s="56" t="s">
        <v>26</v>
      </c>
      <c r="C33" s="205">
        <v>3120</v>
      </c>
      <c r="D33" s="113">
        <v>3126</v>
      </c>
      <c r="E33" s="85">
        <v>3379</v>
      </c>
      <c r="F33" s="113">
        <v>725</v>
      </c>
      <c r="G33" s="153">
        <f t="shared" si="4"/>
        <v>882</v>
      </c>
      <c r="H33" s="153">
        <f t="shared" si="5"/>
        <v>696</v>
      </c>
      <c r="I33" s="78">
        <f t="shared" si="5"/>
        <v>1076</v>
      </c>
      <c r="J33" s="174">
        <f t="shared" si="3"/>
        <v>3379</v>
      </c>
      <c r="K33" s="104">
        <f t="shared" si="7"/>
        <v>100</v>
      </c>
      <c r="L33" s="178"/>
      <c r="M33" s="145">
        <v>1607</v>
      </c>
      <c r="N33" s="117">
        <v>2303</v>
      </c>
      <c r="O33" s="219">
        <v>3379</v>
      </c>
    </row>
    <row r="34" spans="1:15">
      <c r="A34" s="35" t="s">
        <v>25</v>
      </c>
      <c r="B34" s="56">
        <v>557</v>
      </c>
      <c r="C34" s="205">
        <v>0</v>
      </c>
      <c r="D34" s="113">
        <v>0</v>
      </c>
      <c r="E34" s="85">
        <v>0</v>
      </c>
      <c r="F34" s="113">
        <v>0</v>
      </c>
      <c r="G34" s="153">
        <f t="shared" si="4"/>
        <v>0</v>
      </c>
      <c r="H34" s="153">
        <f t="shared" si="5"/>
        <v>0</v>
      </c>
      <c r="I34" s="78">
        <f t="shared" si="5"/>
        <v>0</v>
      </c>
      <c r="J34" s="174">
        <f t="shared" si="3"/>
        <v>0</v>
      </c>
      <c r="K34" s="104" t="str">
        <f t="shared" si="7"/>
        <v>x</v>
      </c>
      <c r="L34" s="178"/>
      <c r="M34" s="145">
        <v>0</v>
      </c>
      <c r="N34" s="117">
        <v>0</v>
      </c>
      <c r="O34" s="219">
        <v>0</v>
      </c>
    </row>
    <row r="35" spans="1:15">
      <c r="A35" s="35" t="s">
        <v>2</v>
      </c>
      <c r="B35" s="56">
        <v>551</v>
      </c>
      <c r="C35" s="205">
        <v>25</v>
      </c>
      <c r="D35" s="113">
        <v>34</v>
      </c>
      <c r="E35" s="85">
        <v>39</v>
      </c>
      <c r="F35" s="113">
        <v>9</v>
      </c>
      <c r="G35" s="153">
        <f t="shared" si="4"/>
        <v>9</v>
      </c>
      <c r="H35" s="153">
        <f t="shared" si="5"/>
        <v>11</v>
      </c>
      <c r="I35" s="78">
        <f t="shared" si="5"/>
        <v>10</v>
      </c>
      <c r="J35" s="174">
        <f t="shared" si="3"/>
        <v>39</v>
      </c>
      <c r="K35" s="104">
        <f t="shared" si="7"/>
        <v>100</v>
      </c>
      <c r="L35" s="178"/>
      <c r="M35" s="145">
        <v>18</v>
      </c>
      <c r="N35" s="117">
        <v>29</v>
      </c>
      <c r="O35" s="219">
        <v>39</v>
      </c>
    </row>
    <row r="36" spans="1:15" ht="13.8" thickBot="1">
      <c r="A36" s="32" t="s">
        <v>24</v>
      </c>
      <c r="B36" s="58" t="s">
        <v>23</v>
      </c>
      <c r="C36" s="207">
        <v>95</v>
      </c>
      <c r="D36" s="114">
        <v>206</v>
      </c>
      <c r="E36" s="86">
        <v>62</v>
      </c>
      <c r="F36" s="133">
        <v>21</v>
      </c>
      <c r="G36" s="153">
        <f t="shared" si="4"/>
        <v>4</v>
      </c>
      <c r="H36" s="153">
        <f t="shared" si="5"/>
        <v>175</v>
      </c>
      <c r="I36" s="78">
        <f t="shared" si="5"/>
        <v>-138</v>
      </c>
      <c r="J36" s="175">
        <f t="shared" si="3"/>
        <v>62</v>
      </c>
      <c r="K36" s="105">
        <f t="shared" si="7"/>
        <v>100</v>
      </c>
      <c r="L36" s="178"/>
      <c r="M36" s="126">
        <v>25</v>
      </c>
      <c r="N36" s="119">
        <v>200</v>
      </c>
      <c r="O36" s="231">
        <v>62</v>
      </c>
    </row>
    <row r="37" spans="1:15" ht="13.8" thickBot="1">
      <c r="A37" s="36" t="s">
        <v>22</v>
      </c>
      <c r="B37" s="60"/>
      <c r="C37" s="52">
        <f t="shared" ref="C37:I37" si="8">SUM(C27:C36)</f>
        <v>13577</v>
      </c>
      <c r="D37" s="52">
        <f t="shared" si="8"/>
        <v>13764</v>
      </c>
      <c r="E37" s="61">
        <f t="shared" si="8"/>
        <v>14985</v>
      </c>
      <c r="F37" s="52">
        <f t="shared" si="8"/>
        <v>3467</v>
      </c>
      <c r="G37" s="52">
        <f t="shared" si="8"/>
        <v>3841</v>
      </c>
      <c r="H37" s="52">
        <f t="shared" si="8"/>
        <v>3617</v>
      </c>
      <c r="I37" s="21">
        <f t="shared" si="8"/>
        <v>4060</v>
      </c>
      <c r="J37" s="62">
        <f t="shared" si="3"/>
        <v>14985</v>
      </c>
      <c r="K37" s="106">
        <f t="shared" si="7"/>
        <v>100</v>
      </c>
      <c r="L37" s="178"/>
      <c r="M37" s="21">
        <f>SUM(M27:M36)</f>
        <v>7308</v>
      </c>
      <c r="N37" s="23">
        <f>SUM(N27:N36)</f>
        <v>10925</v>
      </c>
      <c r="O37" s="21">
        <f>SUM(O27:O36)</f>
        <v>14985</v>
      </c>
    </row>
    <row r="38" spans="1:15">
      <c r="A38" s="34" t="s">
        <v>21</v>
      </c>
      <c r="B38" s="55">
        <v>601</v>
      </c>
      <c r="C38" s="233">
        <v>0</v>
      </c>
      <c r="D38" s="112">
        <v>0</v>
      </c>
      <c r="E38" s="84">
        <v>0</v>
      </c>
      <c r="F38" s="134">
        <v>0</v>
      </c>
      <c r="G38" s="153">
        <f t="shared" si="4"/>
        <v>0</v>
      </c>
      <c r="H38" s="153">
        <f t="shared" si="5"/>
        <v>0</v>
      </c>
      <c r="I38" s="78">
        <f t="shared" si="5"/>
        <v>0</v>
      </c>
      <c r="J38" s="173">
        <f t="shared" si="3"/>
        <v>0</v>
      </c>
      <c r="K38" s="103" t="str">
        <f t="shared" si="7"/>
        <v>x</v>
      </c>
      <c r="L38" s="178"/>
      <c r="M38" s="147">
        <v>0</v>
      </c>
      <c r="N38" s="227">
        <v>0</v>
      </c>
      <c r="O38" s="228">
        <v>0</v>
      </c>
    </row>
    <row r="39" spans="1:15">
      <c r="A39" s="35" t="s">
        <v>20</v>
      </c>
      <c r="B39" s="56">
        <v>602</v>
      </c>
      <c r="C39" s="205">
        <v>421</v>
      </c>
      <c r="D39" s="113">
        <v>400</v>
      </c>
      <c r="E39" s="85">
        <v>419</v>
      </c>
      <c r="F39" s="113">
        <v>123</v>
      </c>
      <c r="G39" s="153">
        <f t="shared" si="4"/>
        <v>119</v>
      </c>
      <c r="H39" s="153">
        <f t="shared" si="5"/>
        <v>68</v>
      </c>
      <c r="I39" s="78">
        <f t="shared" si="5"/>
        <v>109</v>
      </c>
      <c r="J39" s="174">
        <f t="shared" si="3"/>
        <v>419</v>
      </c>
      <c r="K39" s="104">
        <f t="shared" si="7"/>
        <v>100</v>
      </c>
      <c r="L39" s="178"/>
      <c r="M39" s="145">
        <v>242</v>
      </c>
      <c r="N39" s="117">
        <v>310</v>
      </c>
      <c r="O39" s="219">
        <v>419</v>
      </c>
    </row>
    <row r="40" spans="1:15">
      <c r="A40" s="35" t="s">
        <v>19</v>
      </c>
      <c r="B40" s="56">
        <v>604</v>
      </c>
      <c r="C40" s="205">
        <v>0</v>
      </c>
      <c r="D40" s="113">
        <v>0</v>
      </c>
      <c r="E40" s="85">
        <v>0</v>
      </c>
      <c r="F40" s="113">
        <v>0</v>
      </c>
      <c r="G40" s="153">
        <f t="shared" si="4"/>
        <v>0</v>
      </c>
      <c r="H40" s="153">
        <f t="shared" si="5"/>
        <v>0</v>
      </c>
      <c r="I40" s="78">
        <f t="shared" si="5"/>
        <v>0</v>
      </c>
      <c r="J40" s="174">
        <f t="shared" si="3"/>
        <v>0</v>
      </c>
      <c r="K40" s="104" t="str">
        <f t="shared" si="7"/>
        <v>x</v>
      </c>
      <c r="L40" s="178"/>
      <c r="M40" s="145">
        <v>0</v>
      </c>
      <c r="N40" s="117">
        <v>0</v>
      </c>
      <c r="O40" s="219">
        <v>0</v>
      </c>
    </row>
    <row r="41" spans="1:15">
      <c r="A41" s="35" t="s">
        <v>18</v>
      </c>
      <c r="B41" s="56" t="s">
        <v>17</v>
      </c>
      <c r="C41" s="205">
        <v>13392</v>
      </c>
      <c r="D41" s="113">
        <v>13289</v>
      </c>
      <c r="E41" s="85">
        <v>14333</v>
      </c>
      <c r="F41" s="113">
        <v>3212</v>
      </c>
      <c r="G41" s="153">
        <f t="shared" si="4"/>
        <v>3711</v>
      </c>
      <c r="H41" s="153">
        <f t="shared" si="5"/>
        <v>3393</v>
      </c>
      <c r="I41" s="78">
        <f t="shared" si="5"/>
        <v>4017</v>
      </c>
      <c r="J41" s="174">
        <f t="shared" si="3"/>
        <v>14333</v>
      </c>
      <c r="K41" s="104">
        <f t="shared" si="7"/>
        <v>100</v>
      </c>
      <c r="L41" s="178"/>
      <c r="M41" s="145">
        <v>6923</v>
      </c>
      <c r="N41" s="117">
        <v>10316</v>
      </c>
      <c r="O41" s="219">
        <v>14333</v>
      </c>
    </row>
    <row r="42" spans="1:15" ht="13.8" thickBot="1">
      <c r="A42" s="32" t="s">
        <v>7</v>
      </c>
      <c r="B42" s="58" t="s">
        <v>16</v>
      </c>
      <c r="C42" s="207">
        <v>56</v>
      </c>
      <c r="D42" s="114">
        <v>75</v>
      </c>
      <c r="E42" s="86">
        <v>301</v>
      </c>
      <c r="F42" s="133">
        <v>22</v>
      </c>
      <c r="G42" s="154">
        <f t="shared" si="4"/>
        <v>128</v>
      </c>
      <c r="H42" s="154">
        <f t="shared" si="5"/>
        <v>110</v>
      </c>
      <c r="I42" s="177">
        <f t="shared" si="5"/>
        <v>41</v>
      </c>
      <c r="J42" s="175">
        <f t="shared" si="3"/>
        <v>301</v>
      </c>
      <c r="K42" s="105">
        <f t="shared" si="7"/>
        <v>100</v>
      </c>
      <c r="L42" s="178"/>
      <c r="M42" s="126">
        <v>150</v>
      </c>
      <c r="N42" s="119">
        <v>260</v>
      </c>
      <c r="O42" s="231">
        <v>301</v>
      </c>
    </row>
    <row r="43" spans="1:15" ht="13.8" thickBot="1">
      <c r="A43" s="36" t="s">
        <v>15</v>
      </c>
      <c r="B43" s="60" t="s">
        <v>4</v>
      </c>
      <c r="C43" s="61">
        <f t="shared" ref="C43:I43" si="9">SUM(C38:C42)</f>
        <v>13869</v>
      </c>
      <c r="D43" s="61">
        <f t="shared" si="9"/>
        <v>13764</v>
      </c>
      <c r="E43" s="61">
        <f t="shared" si="9"/>
        <v>15053</v>
      </c>
      <c r="F43" s="8">
        <f t="shared" si="9"/>
        <v>3357</v>
      </c>
      <c r="G43" s="242">
        <f t="shared" si="9"/>
        <v>3958</v>
      </c>
      <c r="H43" s="246">
        <f t="shared" si="9"/>
        <v>3571</v>
      </c>
      <c r="I43" s="377">
        <f t="shared" si="9"/>
        <v>4167</v>
      </c>
      <c r="J43" s="61">
        <f t="shared" si="3"/>
        <v>15053</v>
      </c>
      <c r="K43" s="108">
        <f t="shared" si="7"/>
        <v>100</v>
      </c>
      <c r="L43" s="178"/>
      <c r="M43" s="21">
        <f>SUM(M38:M42)</f>
        <v>7315</v>
      </c>
      <c r="N43" s="23">
        <f>SUM(N38:N42)</f>
        <v>10886</v>
      </c>
      <c r="O43" s="21">
        <f>SUM(O38:O42)</f>
        <v>15053</v>
      </c>
    </row>
    <row r="44" spans="1:15" ht="13.8" thickBot="1">
      <c r="A44" s="32"/>
      <c r="B44" s="63"/>
      <c r="C44" s="4"/>
      <c r="D44" s="64"/>
      <c r="E44" s="64"/>
      <c r="F44" s="65"/>
      <c r="G44" s="24"/>
      <c r="H44" s="47"/>
      <c r="I44" s="24"/>
      <c r="J44" s="97"/>
      <c r="K44" s="107"/>
      <c r="L44" s="178"/>
      <c r="M44" s="65"/>
      <c r="N44" s="127"/>
      <c r="O44" s="127"/>
    </row>
    <row r="45" spans="1:15" ht="13.8" thickBot="1">
      <c r="A45" s="66" t="s">
        <v>14</v>
      </c>
      <c r="B45" s="60" t="s">
        <v>4</v>
      </c>
      <c r="C45" s="8">
        <f t="shared" ref="C45:I45" si="10">C43-C41</f>
        <v>477</v>
      </c>
      <c r="D45" s="61">
        <f t="shared" si="10"/>
        <v>475</v>
      </c>
      <c r="E45" s="61">
        <f t="shared" si="10"/>
        <v>720</v>
      </c>
      <c r="F45" s="8">
        <f t="shared" si="10"/>
        <v>145</v>
      </c>
      <c r="G45" s="62">
        <f t="shared" si="10"/>
        <v>247</v>
      </c>
      <c r="H45" s="8">
        <f t="shared" si="10"/>
        <v>178</v>
      </c>
      <c r="I45" s="62">
        <f t="shared" si="10"/>
        <v>150</v>
      </c>
      <c r="J45" s="67">
        <f t="shared" si="3"/>
        <v>720</v>
      </c>
      <c r="K45" s="103">
        <f t="shared" si="7"/>
        <v>100</v>
      </c>
      <c r="L45" s="178"/>
      <c r="M45" s="8">
        <f>M43-M41</f>
        <v>392</v>
      </c>
      <c r="N45" s="128">
        <f>N43-N41</f>
        <v>570</v>
      </c>
      <c r="O45" s="8">
        <f>O43-O41</f>
        <v>720</v>
      </c>
    </row>
    <row r="46" spans="1:15" ht="13.8" thickBot="1">
      <c r="A46" s="36" t="s">
        <v>13</v>
      </c>
      <c r="B46" s="60" t="s">
        <v>4</v>
      </c>
      <c r="C46" s="8">
        <f t="shared" ref="C46:I46" si="11">C43-C37</f>
        <v>292</v>
      </c>
      <c r="D46" s="61">
        <f t="shared" si="11"/>
        <v>0</v>
      </c>
      <c r="E46" s="61">
        <f t="shared" si="11"/>
        <v>68</v>
      </c>
      <c r="F46" s="8">
        <f t="shared" si="11"/>
        <v>-110</v>
      </c>
      <c r="G46" s="62">
        <f t="shared" si="11"/>
        <v>117</v>
      </c>
      <c r="H46" s="385">
        <f t="shared" si="11"/>
        <v>-46</v>
      </c>
      <c r="I46" s="62">
        <f t="shared" si="11"/>
        <v>107</v>
      </c>
      <c r="J46" s="386">
        <f t="shared" si="3"/>
        <v>68</v>
      </c>
      <c r="K46" s="103">
        <f t="shared" si="7"/>
        <v>100</v>
      </c>
      <c r="L46" s="178"/>
      <c r="M46" s="8">
        <f>M43-M37</f>
        <v>7</v>
      </c>
      <c r="N46" s="387">
        <f>N43-N37</f>
        <v>-39</v>
      </c>
      <c r="O46" s="8">
        <f>O43-O37</f>
        <v>68</v>
      </c>
    </row>
    <row r="47" spans="1:15" ht="13.8" thickBot="1">
      <c r="A47" s="68" t="s">
        <v>12</v>
      </c>
      <c r="B47" s="69" t="s">
        <v>4</v>
      </c>
      <c r="C47" s="8">
        <f t="shared" ref="C47:I47" si="12">C46-C41</f>
        <v>-13100</v>
      </c>
      <c r="D47" s="61">
        <f t="shared" si="12"/>
        <v>-13289</v>
      </c>
      <c r="E47" s="61">
        <f t="shared" si="12"/>
        <v>-14265</v>
      </c>
      <c r="F47" s="8">
        <f t="shared" si="12"/>
        <v>-3322</v>
      </c>
      <c r="G47" s="62">
        <f t="shared" si="12"/>
        <v>-3594</v>
      </c>
      <c r="H47" s="8">
        <f t="shared" si="12"/>
        <v>-3439</v>
      </c>
      <c r="I47" s="62">
        <f t="shared" si="12"/>
        <v>-3910</v>
      </c>
      <c r="J47" s="61">
        <f t="shared" si="3"/>
        <v>-14265</v>
      </c>
      <c r="K47" s="103">
        <f t="shared" si="7"/>
        <v>100</v>
      </c>
      <c r="L47" s="178"/>
      <c r="M47" s="8">
        <f>M46-M41</f>
        <v>-6916</v>
      </c>
      <c r="N47" s="128">
        <f>N46-N41</f>
        <v>-10355</v>
      </c>
      <c r="O47" s="8">
        <f>O46-O41</f>
        <v>-14265</v>
      </c>
    </row>
    <row r="50" spans="1:10" ht="13.8">
      <c r="A50" s="38" t="s">
        <v>11</v>
      </c>
    </row>
    <row r="51" spans="1:10" ht="13.8">
      <c r="A51" s="39" t="s">
        <v>10</v>
      </c>
    </row>
    <row r="52" spans="1:10" ht="13.8">
      <c r="A52" s="40" t="s">
        <v>9</v>
      </c>
    </row>
    <row r="53" spans="1:10" s="18" customFormat="1" ht="13.8">
      <c r="A53" s="40" t="s">
        <v>61</v>
      </c>
      <c r="B53" s="19"/>
      <c r="E53" s="20"/>
      <c r="F53" s="20"/>
      <c r="G53" s="20"/>
      <c r="H53" s="20"/>
      <c r="I53" s="20"/>
      <c r="J53" s="20"/>
    </row>
    <row r="54" spans="1:10">
      <c r="A54" s="388"/>
    </row>
    <row r="55" spans="1:10">
      <c r="A55" s="388"/>
    </row>
    <row r="58" spans="1:10">
      <c r="A58" s="26" t="s">
        <v>107</v>
      </c>
    </row>
    <row r="60" spans="1:10">
      <c r="A60" s="26" t="s">
        <v>108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C7032A-4A2E-42C6-A61C-D1248BC6F1C6}">
  <dimension ref="A1:BL58"/>
  <sheetViews>
    <sheetView workbookViewId="0">
      <selection activeCell="R1" sqref="R1"/>
    </sheetView>
  </sheetViews>
  <sheetFormatPr defaultColWidth="5.88671875" defaultRowHeight="14.4"/>
  <cols>
    <col min="1" max="1" width="25.44140625" style="250" customWidth="1"/>
    <col min="2" max="2" width="7.33203125" style="251" customWidth="1"/>
    <col min="3" max="3" width="10.5546875" style="249" customWidth="1"/>
    <col min="4" max="4" width="10.33203125" style="249" customWidth="1"/>
    <col min="5" max="5" width="10.5546875" style="252" customWidth="1"/>
    <col min="6" max="6" width="11.33203125" style="252" customWidth="1"/>
    <col min="7" max="7" width="10.109375" style="252" customWidth="1"/>
    <col min="8" max="8" width="9.88671875" style="252" customWidth="1"/>
    <col min="9" max="9" width="10.33203125" style="252" customWidth="1"/>
    <col min="10" max="10" width="10.44140625" style="252" customWidth="1"/>
    <col min="11" max="11" width="10.6640625" style="249" customWidth="1"/>
    <col min="12" max="12" width="5.88671875" style="249"/>
    <col min="13" max="13" width="12" style="249" customWidth="1"/>
    <col min="14" max="14" width="13" style="249" customWidth="1"/>
    <col min="15" max="15" width="12.5546875" style="249" customWidth="1"/>
    <col min="16" max="16" width="8.109375" style="249" customWidth="1"/>
    <col min="17" max="64" width="5.88671875" style="249"/>
  </cols>
  <sheetData>
    <row r="1" spans="1:16" ht="15.6">
      <c r="A1" s="247"/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  <c r="M1" s="247"/>
      <c r="N1" s="247"/>
      <c r="O1" s="247"/>
      <c r="P1" s="248"/>
    </row>
    <row r="2" spans="1:16">
      <c r="O2" s="253"/>
    </row>
    <row r="3" spans="1:16" ht="17.399999999999999">
      <c r="A3" s="254" t="s">
        <v>70</v>
      </c>
      <c r="F3" s="255"/>
      <c r="G3" s="255"/>
    </row>
    <row r="4" spans="1:16" ht="17.399999999999999">
      <c r="A4" s="256"/>
      <c r="F4" s="255"/>
      <c r="G4" s="255"/>
    </row>
    <row r="5" spans="1:16">
      <c r="A5" s="257"/>
      <c r="F5" s="255"/>
      <c r="G5" s="255"/>
    </row>
    <row r="6" spans="1:16" ht="6" customHeight="1">
      <c r="F6" s="255"/>
      <c r="G6" s="255"/>
    </row>
    <row r="7" spans="1:16" ht="17.399999999999999">
      <c r="A7" s="258" t="s">
        <v>60</v>
      </c>
      <c r="B7" s="259"/>
      <c r="C7" s="260" t="s">
        <v>109</v>
      </c>
      <c r="D7" s="260"/>
      <c r="E7" s="260"/>
      <c r="F7" s="260"/>
      <c r="G7" s="260"/>
      <c r="H7" s="260"/>
      <c r="I7" s="260"/>
      <c r="J7" s="260"/>
      <c r="K7" s="260"/>
      <c r="L7" s="260"/>
      <c r="M7" s="260"/>
      <c r="N7" s="260"/>
      <c r="O7" s="260"/>
    </row>
    <row r="8" spans="1:16" ht="23.25" customHeight="1">
      <c r="A8" s="257" t="s">
        <v>59</v>
      </c>
      <c r="F8" s="255"/>
      <c r="G8" s="255"/>
    </row>
    <row r="9" spans="1:16">
      <c r="A9" s="261" t="s">
        <v>52</v>
      </c>
      <c r="B9" s="262" t="s">
        <v>77</v>
      </c>
      <c r="C9" s="263" t="s">
        <v>3</v>
      </c>
      <c r="D9" s="264" t="s">
        <v>58</v>
      </c>
      <c r="E9" s="265" t="s">
        <v>57</v>
      </c>
      <c r="F9" s="266" t="s">
        <v>56</v>
      </c>
      <c r="G9" s="266"/>
      <c r="H9" s="266"/>
      <c r="I9" s="266"/>
      <c r="J9" s="264" t="s">
        <v>69</v>
      </c>
      <c r="K9" s="265" t="s">
        <v>55</v>
      </c>
      <c r="M9" s="262" t="s">
        <v>54</v>
      </c>
      <c r="N9" s="262" t="s">
        <v>54</v>
      </c>
      <c r="O9" s="262" t="s">
        <v>54</v>
      </c>
    </row>
    <row r="10" spans="1:16">
      <c r="A10" s="267"/>
      <c r="B10" s="268"/>
      <c r="C10" s="269" t="s">
        <v>68</v>
      </c>
      <c r="D10" s="270">
        <v>2025</v>
      </c>
      <c r="E10" s="271">
        <v>2025</v>
      </c>
      <c r="F10" s="272" t="s">
        <v>51</v>
      </c>
      <c r="G10" s="273" t="s">
        <v>50</v>
      </c>
      <c r="H10" s="273" t="s">
        <v>49</v>
      </c>
      <c r="I10" s="274" t="s">
        <v>48</v>
      </c>
      <c r="J10" s="270" t="s">
        <v>8</v>
      </c>
      <c r="K10" s="271" t="s">
        <v>47</v>
      </c>
      <c r="M10" s="275" t="s">
        <v>64</v>
      </c>
      <c r="N10" s="268" t="s">
        <v>65</v>
      </c>
      <c r="O10" s="268" t="s">
        <v>46</v>
      </c>
    </row>
    <row r="11" spans="1:16">
      <c r="A11" s="276" t="s">
        <v>45</v>
      </c>
      <c r="B11" s="389"/>
      <c r="C11" s="278">
        <v>18</v>
      </c>
      <c r="D11" s="279">
        <v>18</v>
      </c>
      <c r="E11" s="280">
        <v>19</v>
      </c>
      <c r="F11" s="281">
        <v>18</v>
      </c>
      <c r="G11" s="282">
        <f t="shared" ref="G11:I17" si="0">M11</f>
        <v>18</v>
      </c>
      <c r="H11" s="283">
        <f t="shared" si="0"/>
        <v>19</v>
      </c>
      <c r="I11" s="284">
        <f t="shared" si="0"/>
        <v>20</v>
      </c>
      <c r="J11" s="285" t="s">
        <v>4</v>
      </c>
      <c r="K11" s="281" t="s">
        <v>4</v>
      </c>
      <c r="L11" s="286"/>
      <c r="M11" s="287">
        <v>18</v>
      </c>
      <c r="N11" s="288">
        <v>19</v>
      </c>
      <c r="O11" s="289">
        <v>20</v>
      </c>
    </row>
    <row r="12" spans="1:16">
      <c r="A12" s="290" t="s">
        <v>44</v>
      </c>
      <c r="B12" s="390"/>
      <c r="C12" s="292">
        <v>17</v>
      </c>
      <c r="D12" s="293">
        <v>17.247</v>
      </c>
      <c r="E12" s="294">
        <v>18.53</v>
      </c>
      <c r="F12" s="295">
        <v>17.62</v>
      </c>
      <c r="G12" s="391">
        <f t="shared" si="0"/>
        <v>17.34</v>
      </c>
      <c r="H12" s="392">
        <f t="shared" si="0"/>
        <v>18.53</v>
      </c>
      <c r="I12" s="391">
        <f t="shared" si="0"/>
        <v>19.260000000000002</v>
      </c>
      <c r="J12" s="298"/>
      <c r="K12" s="299" t="s">
        <v>4</v>
      </c>
      <c r="L12" s="286"/>
      <c r="M12" s="300">
        <v>17.34</v>
      </c>
      <c r="N12" s="301">
        <v>18.53</v>
      </c>
      <c r="O12" s="302">
        <v>19.260000000000002</v>
      </c>
    </row>
    <row r="13" spans="1:16">
      <c r="A13" s="303" t="s">
        <v>62</v>
      </c>
      <c r="B13" s="304"/>
      <c r="C13" s="305">
        <v>3913</v>
      </c>
      <c r="D13" s="279" t="s">
        <v>4</v>
      </c>
      <c r="E13" s="279" t="s">
        <v>4</v>
      </c>
      <c r="F13" s="306">
        <v>3957</v>
      </c>
      <c r="G13" s="307">
        <f t="shared" si="0"/>
        <v>3925</v>
      </c>
      <c r="H13" s="308">
        <f t="shared" si="0"/>
        <v>4001</v>
      </c>
      <c r="I13" s="307">
        <f t="shared" si="0"/>
        <v>4141</v>
      </c>
      <c r="J13" s="309" t="s">
        <v>4</v>
      </c>
      <c r="K13" s="299" t="s">
        <v>4</v>
      </c>
      <c r="L13" s="286"/>
      <c r="M13" s="310">
        <v>3925</v>
      </c>
      <c r="N13" s="311">
        <v>4001</v>
      </c>
      <c r="O13" s="312">
        <v>4141</v>
      </c>
    </row>
    <row r="14" spans="1:16">
      <c r="A14" s="290" t="s">
        <v>63</v>
      </c>
      <c r="B14" s="304"/>
      <c r="C14" s="305">
        <v>3731</v>
      </c>
      <c r="D14" s="309" t="s">
        <v>4</v>
      </c>
      <c r="E14" s="309" t="s">
        <v>4</v>
      </c>
      <c r="F14" s="313">
        <v>3785</v>
      </c>
      <c r="G14" s="307">
        <f t="shared" si="0"/>
        <v>3762</v>
      </c>
      <c r="H14" s="308">
        <f t="shared" si="0"/>
        <v>3847</v>
      </c>
      <c r="I14" s="307">
        <f t="shared" si="0"/>
        <v>3996</v>
      </c>
      <c r="J14" s="309" t="s">
        <v>4</v>
      </c>
      <c r="K14" s="299" t="s">
        <v>4</v>
      </c>
      <c r="L14" s="286"/>
      <c r="M14" s="310">
        <v>3762</v>
      </c>
      <c r="N14" s="311">
        <v>3847</v>
      </c>
      <c r="O14" s="312">
        <v>3996</v>
      </c>
    </row>
    <row r="15" spans="1:16">
      <c r="A15" s="290" t="s">
        <v>43</v>
      </c>
      <c r="B15" s="304" t="s">
        <v>42</v>
      </c>
      <c r="C15" s="305">
        <v>39</v>
      </c>
      <c r="D15" s="309" t="s">
        <v>4</v>
      </c>
      <c r="E15" s="309"/>
      <c r="F15" s="313"/>
      <c r="G15" s="307">
        <f t="shared" si="0"/>
        <v>0</v>
      </c>
      <c r="H15" s="308">
        <f t="shared" si="0"/>
        <v>0</v>
      </c>
      <c r="I15" s="307">
        <f t="shared" si="0"/>
        <v>22</v>
      </c>
      <c r="J15" s="309" t="s">
        <v>4</v>
      </c>
      <c r="K15" s="299" t="s">
        <v>4</v>
      </c>
      <c r="L15" s="286"/>
      <c r="M15" s="310">
        <v>0</v>
      </c>
      <c r="N15" s="311">
        <v>0</v>
      </c>
      <c r="O15" s="312">
        <v>22</v>
      </c>
    </row>
    <row r="16" spans="1:16">
      <c r="A16" s="290" t="s">
        <v>41</v>
      </c>
      <c r="B16" s="304" t="s">
        <v>4</v>
      </c>
      <c r="C16" s="305">
        <v>1037</v>
      </c>
      <c r="D16" s="309" t="s">
        <v>4</v>
      </c>
      <c r="E16" s="309" t="s">
        <v>4</v>
      </c>
      <c r="F16" s="313">
        <v>1857</v>
      </c>
      <c r="G16" s="307">
        <f t="shared" si="0"/>
        <v>1308</v>
      </c>
      <c r="H16" s="308">
        <f t="shared" si="0"/>
        <v>1397</v>
      </c>
      <c r="I16" s="307">
        <f t="shared" si="0"/>
        <v>622</v>
      </c>
      <c r="J16" s="309" t="s">
        <v>4</v>
      </c>
      <c r="K16" s="299" t="s">
        <v>4</v>
      </c>
      <c r="L16" s="286"/>
      <c r="M16" s="310">
        <v>1308</v>
      </c>
      <c r="N16" s="311">
        <v>1397</v>
      </c>
      <c r="O16" s="312">
        <v>622</v>
      </c>
    </row>
    <row r="17" spans="1:15" ht="15" thickBot="1">
      <c r="A17" s="276" t="s">
        <v>40</v>
      </c>
      <c r="B17" s="314" t="s">
        <v>39</v>
      </c>
      <c r="C17" s="315">
        <v>1720</v>
      </c>
      <c r="D17" s="316" t="s">
        <v>4</v>
      </c>
      <c r="E17" s="316" t="s">
        <v>4</v>
      </c>
      <c r="F17" s="317">
        <v>2222</v>
      </c>
      <c r="G17" s="327">
        <f t="shared" si="0"/>
        <v>1930</v>
      </c>
      <c r="H17" s="328">
        <f t="shared" si="0"/>
        <v>1051</v>
      </c>
      <c r="I17" s="327">
        <f t="shared" si="0"/>
        <v>1658</v>
      </c>
      <c r="J17" s="318" t="s">
        <v>4</v>
      </c>
      <c r="K17" s="319" t="s">
        <v>4</v>
      </c>
      <c r="L17" s="286"/>
      <c r="M17" s="329">
        <v>1930</v>
      </c>
      <c r="N17" s="320">
        <v>1051</v>
      </c>
      <c r="O17" s="321">
        <v>1658</v>
      </c>
    </row>
    <row r="18" spans="1:15" ht="15" thickBot="1">
      <c r="A18" s="434" t="s">
        <v>38</v>
      </c>
      <c r="B18" s="435"/>
      <c r="C18" s="436">
        <f>C13-C14+C15+C16+C17</f>
        <v>2978</v>
      </c>
      <c r="D18" s="436" t="s">
        <v>4</v>
      </c>
      <c r="E18" s="436" t="s">
        <v>4</v>
      </c>
      <c r="F18" s="437">
        <f>F13-F14+F15+F16+F17</f>
        <v>4251</v>
      </c>
      <c r="G18" s="437">
        <f>G13-G14+G15+G16+G17</f>
        <v>3401</v>
      </c>
      <c r="H18" s="437">
        <f>H13-H14+H15+H16+H17</f>
        <v>2602</v>
      </c>
      <c r="I18" s="437">
        <f>I13-I14+I15+I16+I17</f>
        <v>2447</v>
      </c>
      <c r="J18" s="436" t="s">
        <v>4</v>
      </c>
      <c r="K18" s="438" t="s">
        <v>4</v>
      </c>
      <c r="L18" s="286"/>
      <c r="M18" s="439">
        <f>M13-M14+M15+M16+M17</f>
        <v>3401</v>
      </c>
      <c r="N18" s="440">
        <f>N13-N14+N15+N16+N17</f>
        <v>2602</v>
      </c>
      <c r="O18" s="441">
        <f>O13-O14+O15+O16+O17</f>
        <v>2447</v>
      </c>
    </row>
    <row r="19" spans="1:15">
      <c r="A19" s="276" t="s">
        <v>66</v>
      </c>
      <c r="B19" s="431" t="s">
        <v>67</v>
      </c>
      <c r="C19" s="323">
        <v>162</v>
      </c>
      <c r="D19" s="279" t="s">
        <v>4</v>
      </c>
      <c r="E19" s="279" t="s">
        <v>4</v>
      </c>
      <c r="F19" s="317">
        <v>152</v>
      </c>
      <c r="G19" s="432">
        <f t="shared" ref="G19:I23" si="1">M19</f>
        <v>144</v>
      </c>
      <c r="H19" s="433">
        <f t="shared" si="1"/>
        <v>134</v>
      </c>
      <c r="I19" s="432">
        <f t="shared" si="1"/>
        <v>125</v>
      </c>
      <c r="J19" s="318" t="s">
        <v>4</v>
      </c>
      <c r="K19" s="319" t="s">
        <v>4</v>
      </c>
      <c r="L19" s="286"/>
      <c r="M19" s="324">
        <v>144</v>
      </c>
      <c r="N19" s="320">
        <v>134</v>
      </c>
      <c r="O19" s="321">
        <v>125</v>
      </c>
    </row>
    <row r="20" spans="1:15">
      <c r="A20" s="290" t="s">
        <v>37</v>
      </c>
      <c r="B20" s="304" t="s">
        <v>36</v>
      </c>
      <c r="C20" s="325">
        <v>312</v>
      </c>
      <c r="D20" s="309" t="s">
        <v>4</v>
      </c>
      <c r="E20" s="309" t="s">
        <v>4</v>
      </c>
      <c r="F20" s="313">
        <v>274</v>
      </c>
      <c r="G20" s="307">
        <f t="shared" si="1"/>
        <v>536</v>
      </c>
      <c r="H20" s="308">
        <f t="shared" si="1"/>
        <v>547</v>
      </c>
      <c r="I20" s="307">
        <f t="shared" si="1"/>
        <v>764</v>
      </c>
      <c r="J20" s="309" t="s">
        <v>4</v>
      </c>
      <c r="K20" s="299" t="s">
        <v>4</v>
      </c>
      <c r="L20" s="286"/>
      <c r="M20" s="310">
        <v>536</v>
      </c>
      <c r="N20" s="311">
        <v>547</v>
      </c>
      <c r="O20" s="312">
        <v>764</v>
      </c>
    </row>
    <row r="21" spans="1:15">
      <c r="A21" s="290" t="s">
        <v>35</v>
      </c>
      <c r="B21" s="304" t="s">
        <v>4</v>
      </c>
      <c r="C21" s="325">
        <v>548</v>
      </c>
      <c r="D21" s="309" t="s">
        <v>4</v>
      </c>
      <c r="E21" s="309" t="s">
        <v>4</v>
      </c>
      <c r="F21" s="313"/>
      <c r="G21" s="307">
        <f t="shared" si="1"/>
        <v>0</v>
      </c>
      <c r="H21" s="308">
        <f t="shared" si="1"/>
        <v>0</v>
      </c>
      <c r="I21" s="307">
        <f t="shared" si="1"/>
        <v>0</v>
      </c>
      <c r="J21" s="309" t="s">
        <v>4</v>
      </c>
      <c r="K21" s="299" t="s">
        <v>4</v>
      </c>
      <c r="L21" s="286"/>
      <c r="M21" s="310">
        <v>0</v>
      </c>
      <c r="N21" s="311">
        <v>0</v>
      </c>
      <c r="O21" s="312">
        <v>0</v>
      </c>
    </row>
    <row r="22" spans="1:15">
      <c r="A22" s="290" t="s">
        <v>34</v>
      </c>
      <c r="B22" s="304" t="s">
        <v>4</v>
      </c>
      <c r="C22" s="325">
        <v>1695</v>
      </c>
      <c r="D22" s="309" t="s">
        <v>4</v>
      </c>
      <c r="E22" s="309" t="s">
        <v>4</v>
      </c>
      <c r="F22" s="313">
        <v>3668</v>
      </c>
      <c r="G22" s="307">
        <f t="shared" si="1"/>
        <v>2401</v>
      </c>
      <c r="H22" s="308">
        <f t="shared" si="1"/>
        <v>1651</v>
      </c>
      <c r="I22" s="307">
        <f t="shared" si="1"/>
        <v>1374</v>
      </c>
      <c r="J22" s="309" t="s">
        <v>4</v>
      </c>
      <c r="K22" s="299" t="s">
        <v>4</v>
      </c>
      <c r="L22" s="286"/>
      <c r="M22" s="310">
        <v>2401</v>
      </c>
      <c r="N22" s="311">
        <v>1651</v>
      </c>
      <c r="O22" s="312">
        <v>1374</v>
      </c>
    </row>
    <row r="23" spans="1:15">
      <c r="A23" s="290" t="s">
        <v>33</v>
      </c>
      <c r="B23" s="304" t="s">
        <v>4</v>
      </c>
      <c r="C23" s="325"/>
      <c r="D23" s="316" t="s">
        <v>4</v>
      </c>
      <c r="E23" s="316" t="s">
        <v>4</v>
      </c>
      <c r="F23" s="326"/>
      <c r="G23" s="327">
        <f t="shared" si="1"/>
        <v>0</v>
      </c>
      <c r="H23" s="328">
        <f t="shared" si="1"/>
        <v>0</v>
      </c>
      <c r="I23" s="327">
        <f t="shared" si="1"/>
        <v>0</v>
      </c>
      <c r="J23" s="316" t="s">
        <v>4</v>
      </c>
      <c r="K23" s="281" t="s">
        <v>4</v>
      </c>
      <c r="L23" s="286"/>
      <c r="M23" s="329">
        <v>0</v>
      </c>
      <c r="N23" s="330">
        <v>0</v>
      </c>
      <c r="O23" s="331">
        <v>0</v>
      </c>
    </row>
    <row r="24" spans="1:15">
      <c r="A24" s="332" t="s">
        <v>32</v>
      </c>
      <c r="B24" s="333" t="s">
        <v>4</v>
      </c>
      <c r="C24" s="305">
        <v>11769</v>
      </c>
      <c r="D24" s="334">
        <v>9749</v>
      </c>
      <c r="E24" s="335">
        <v>12223</v>
      </c>
      <c r="F24" s="334">
        <v>2852</v>
      </c>
      <c r="G24" s="336">
        <f t="shared" ref="G24:G36" si="2">M24-F24</f>
        <v>2914</v>
      </c>
      <c r="H24" s="336">
        <f t="shared" ref="H24:I39" si="3">N24-M24</f>
        <v>2962</v>
      </c>
      <c r="I24" s="337">
        <f t="shared" si="3"/>
        <v>3495</v>
      </c>
      <c r="J24" s="366">
        <f t="shared" ref="J24:J43" si="4">SUM(F24:I24)</f>
        <v>12223</v>
      </c>
      <c r="K24" s="339">
        <f>IF(E24=0,"x",(J24/E24*100))</f>
        <v>100</v>
      </c>
      <c r="L24" s="286"/>
      <c r="M24" s="310">
        <v>5766</v>
      </c>
      <c r="N24" s="311">
        <v>8728</v>
      </c>
      <c r="O24" s="340">
        <v>12223</v>
      </c>
    </row>
    <row r="25" spans="1:15">
      <c r="A25" s="290" t="s">
        <v>31</v>
      </c>
      <c r="B25" s="341" t="s">
        <v>4</v>
      </c>
      <c r="C25" s="305"/>
      <c r="D25" s="334"/>
      <c r="E25" s="335">
        <v>0</v>
      </c>
      <c r="F25" s="334">
        <v>0</v>
      </c>
      <c r="G25" s="336">
        <f t="shared" si="2"/>
        <v>0</v>
      </c>
      <c r="H25" s="336">
        <f t="shared" si="3"/>
        <v>0</v>
      </c>
      <c r="I25" s="337">
        <f t="shared" si="3"/>
        <v>0</v>
      </c>
      <c r="J25" s="366">
        <f t="shared" si="4"/>
        <v>0</v>
      </c>
      <c r="K25" s="339" t="str">
        <f>IF(E25=0,"x",(J25/E25)*100)</f>
        <v>x</v>
      </c>
      <c r="L25" s="286"/>
      <c r="M25" s="310">
        <v>0</v>
      </c>
      <c r="N25" s="311">
        <v>0</v>
      </c>
      <c r="O25" s="340"/>
    </row>
    <row r="26" spans="1:15">
      <c r="A26" s="290" t="s">
        <v>30</v>
      </c>
      <c r="B26" s="341">
        <v>672</v>
      </c>
      <c r="C26" s="342">
        <v>2190</v>
      </c>
      <c r="D26" s="334">
        <v>2030</v>
      </c>
      <c r="E26" s="335">
        <v>2030</v>
      </c>
      <c r="F26" s="343">
        <v>508</v>
      </c>
      <c r="G26" s="336">
        <f t="shared" si="2"/>
        <v>507</v>
      </c>
      <c r="H26" s="393">
        <f t="shared" si="3"/>
        <v>508</v>
      </c>
      <c r="I26" s="337">
        <f t="shared" si="3"/>
        <v>507</v>
      </c>
      <c r="J26" s="366">
        <f t="shared" si="4"/>
        <v>2030</v>
      </c>
      <c r="K26" s="339">
        <f>IF(E26=0,"x",(J26/E26*100))</f>
        <v>100</v>
      </c>
      <c r="L26" s="286"/>
      <c r="M26" s="310">
        <v>1015</v>
      </c>
      <c r="N26" s="311">
        <v>1523</v>
      </c>
      <c r="O26" s="340">
        <v>2030</v>
      </c>
    </row>
    <row r="27" spans="1:15">
      <c r="A27" s="303" t="s">
        <v>6</v>
      </c>
      <c r="B27" s="333">
        <v>501</v>
      </c>
      <c r="C27" s="305">
        <v>641</v>
      </c>
      <c r="D27" s="344">
        <v>466</v>
      </c>
      <c r="E27" s="345">
        <v>295</v>
      </c>
      <c r="F27" s="344">
        <v>85</v>
      </c>
      <c r="G27" s="394">
        <f t="shared" si="2"/>
        <v>70</v>
      </c>
      <c r="H27" s="346">
        <f t="shared" si="3"/>
        <v>100</v>
      </c>
      <c r="I27" s="308">
        <f t="shared" si="3"/>
        <v>40</v>
      </c>
      <c r="J27" s="366">
        <f t="shared" si="4"/>
        <v>295</v>
      </c>
      <c r="K27" s="347">
        <f t="shared" ref="K27:K43" si="5">IF(E27=0,"x",(J27/E27)*100)</f>
        <v>100</v>
      </c>
      <c r="L27" s="286"/>
      <c r="M27" s="324">
        <v>155</v>
      </c>
      <c r="N27" s="348">
        <v>255</v>
      </c>
      <c r="O27" s="349">
        <v>295</v>
      </c>
    </row>
    <row r="28" spans="1:15">
      <c r="A28" s="290" t="s">
        <v>29</v>
      </c>
      <c r="B28" s="341">
        <v>502</v>
      </c>
      <c r="C28" s="305">
        <v>386</v>
      </c>
      <c r="D28" s="350">
        <v>500</v>
      </c>
      <c r="E28" s="351">
        <v>547</v>
      </c>
      <c r="F28" s="350">
        <v>272</v>
      </c>
      <c r="G28" s="346">
        <f t="shared" si="2"/>
        <v>113</v>
      </c>
      <c r="H28" s="346">
        <f t="shared" si="3"/>
        <v>105</v>
      </c>
      <c r="I28" s="308">
        <f t="shared" si="3"/>
        <v>57</v>
      </c>
      <c r="J28" s="366">
        <f t="shared" si="4"/>
        <v>547</v>
      </c>
      <c r="K28" s="339">
        <f t="shared" si="5"/>
        <v>100</v>
      </c>
      <c r="L28" s="286"/>
      <c r="M28" s="310">
        <v>385</v>
      </c>
      <c r="N28" s="311">
        <v>490</v>
      </c>
      <c r="O28" s="340">
        <v>547</v>
      </c>
    </row>
    <row r="29" spans="1:15">
      <c r="A29" s="290" t="s">
        <v>5</v>
      </c>
      <c r="B29" s="341">
        <v>504</v>
      </c>
      <c r="C29" s="305"/>
      <c r="D29" s="350"/>
      <c r="E29" s="351">
        <v>0</v>
      </c>
      <c r="F29" s="350">
        <v>0</v>
      </c>
      <c r="G29" s="346">
        <f t="shared" si="2"/>
        <v>0</v>
      </c>
      <c r="H29" s="346">
        <f t="shared" si="3"/>
        <v>0</v>
      </c>
      <c r="I29" s="308">
        <f t="shared" si="3"/>
        <v>0</v>
      </c>
      <c r="J29" s="366">
        <f t="shared" si="4"/>
        <v>0</v>
      </c>
      <c r="K29" s="339" t="str">
        <f t="shared" si="5"/>
        <v>x</v>
      </c>
      <c r="L29" s="286"/>
      <c r="M29" s="310">
        <v>0</v>
      </c>
      <c r="N29" s="311">
        <v>0</v>
      </c>
      <c r="O29" s="340">
        <v>0</v>
      </c>
    </row>
    <row r="30" spans="1:15">
      <c r="A30" s="290" t="s">
        <v>0</v>
      </c>
      <c r="B30" s="341">
        <v>511</v>
      </c>
      <c r="C30" s="305">
        <v>3</v>
      </c>
      <c r="D30" s="350">
        <v>220</v>
      </c>
      <c r="E30" s="351">
        <v>23</v>
      </c>
      <c r="F30" s="350">
        <v>20</v>
      </c>
      <c r="G30" s="346">
        <f t="shared" si="2"/>
        <v>3</v>
      </c>
      <c r="H30" s="346">
        <f t="shared" si="3"/>
        <v>0</v>
      </c>
      <c r="I30" s="308">
        <f t="shared" si="3"/>
        <v>0</v>
      </c>
      <c r="J30" s="366">
        <f t="shared" si="4"/>
        <v>23</v>
      </c>
      <c r="K30" s="339">
        <f t="shared" si="5"/>
        <v>100</v>
      </c>
      <c r="L30" s="286"/>
      <c r="M30" s="310">
        <v>23</v>
      </c>
      <c r="N30" s="311">
        <v>23</v>
      </c>
      <c r="O30" s="340">
        <v>23</v>
      </c>
    </row>
    <row r="31" spans="1:15">
      <c r="A31" s="290" t="s">
        <v>1</v>
      </c>
      <c r="B31" s="341">
        <v>518</v>
      </c>
      <c r="C31" s="305">
        <v>531</v>
      </c>
      <c r="D31" s="350">
        <v>546</v>
      </c>
      <c r="E31" s="351">
        <v>599</v>
      </c>
      <c r="F31" s="350">
        <v>125</v>
      </c>
      <c r="G31" s="346">
        <f t="shared" si="2"/>
        <v>175</v>
      </c>
      <c r="H31" s="346">
        <f t="shared" si="3"/>
        <v>155</v>
      </c>
      <c r="I31" s="308">
        <f t="shared" si="3"/>
        <v>144</v>
      </c>
      <c r="J31" s="366">
        <f t="shared" si="4"/>
        <v>599</v>
      </c>
      <c r="K31" s="339">
        <f t="shared" si="5"/>
        <v>100</v>
      </c>
      <c r="L31" s="286"/>
      <c r="M31" s="310">
        <v>300</v>
      </c>
      <c r="N31" s="311">
        <v>455</v>
      </c>
      <c r="O31" s="340">
        <v>599</v>
      </c>
    </row>
    <row r="32" spans="1:15">
      <c r="A32" s="290" t="s">
        <v>97</v>
      </c>
      <c r="B32" s="341">
        <v>521</v>
      </c>
      <c r="C32" s="305">
        <v>7385</v>
      </c>
      <c r="D32" s="350">
        <v>6076</v>
      </c>
      <c r="E32" s="351">
        <v>7952</v>
      </c>
      <c r="F32" s="350">
        <v>1814</v>
      </c>
      <c r="G32" s="346">
        <f t="shared" si="2"/>
        <v>1885</v>
      </c>
      <c r="H32" s="346">
        <f t="shared" si="3"/>
        <v>1922</v>
      </c>
      <c r="I32" s="308">
        <f t="shared" si="3"/>
        <v>2331</v>
      </c>
      <c r="J32" s="366">
        <f t="shared" si="4"/>
        <v>7952</v>
      </c>
      <c r="K32" s="339">
        <f t="shared" si="5"/>
        <v>100</v>
      </c>
      <c r="L32" s="286"/>
      <c r="M32" s="310">
        <v>3699</v>
      </c>
      <c r="N32" s="311">
        <v>5621</v>
      </c>
      <c r="O32" s="340">
        <v>7952</v>
      </c>
    </row>
    <row r="33" spans="1:15">
      <c r="A33" s="290" t="s">
        <v>27</v>
      </c>
      <c r="B33" s="341" t="s">
        <v>26</v>
      </c>
      <c r="C33" s="305">
        <v>2648</v>
      </c>
      <c r="D33" s="350">
        <v>2020</v>
      </c>
      <c r="E33" s="351">
        <v>2961</v>
      </c>
      <c r="F33" s="350">
        <v>662</v>
      </c>
      <c r="G33" s="346">
        <f t="shared" si="2"/>
        <v>703</v>
      </c>
      <c r="H33" s="346">
        <f t="shared" si="3"/>
        <v>694</v>
      </c>
      <c r="I33" s="308">
        <f t="shared" si="3"/>
        <v>902</v>
      </c>
      <c r="J33" s="366">
        <f t="shared" si="4"/>
        <v>2961</v>
      </c>
      <c r="K33" s="339">
        <f t="shared" si="5"/>
        <v>100</v>
      </c>
      <c r="L33" s="286"/>
      <c r="M33" s="310">
        <v>1365</v>
      </c>
      <c r="N33" s="311">
        <v>2059</v>
      </c>
      <c r="O33" s="340">
        <v>2961</v>
      </c>
    </row>
    <row r="34" spans="1:15">
      <c r="A34" s="290" t="s">
        <v>25</v>
      </c>
      <c r="B34" s="341">
        <v>557</v>
      </c>
      <c r="C34" s="305"/>
      <c r="D34" s="350"/>
      <c r="E34" s="351">
        <v>0</v>
      </c>
      <c r="F34" s="350">
        <v>0</v>
      </c>
      <c r="G34" s="346">
        <f t="shared" si="2"/>
        <v>0</v>
      </c>
      <c r="H34" s="346">
        <f t="shared" si="3"/>
        <v>0</v>
      </c>
      <c r="I34" s="308">
        <f t="shared" si="3"/>
        <v>0</v>
      </c>
      <c r="J34" s="366">
        <f t="shared" si="4"/>
        <v>0</v>
      </c>
      <c r="K34" s="339" t="str">
        <f t="shared" si="5"/>
        <v>x</v>
      </c>
      <c r="L34" s="286"/>
      <c r="M34" s="310">
        <v>0</v>
      </c>
      <c r="N34" s="311">
        <v>0</v>
      </c>
      <c r="O34" s="340">
        <v>0</v>
      </c>
    </row>
    <row r="35" spans="1:15">
      <c r="A35" s="290" t="s">
        <v>2</v>
      </c>
      <c r="B35" s="341">
        <v>551</v>
      </c>
      <c r="C35" s="305">
        <v>49</v>
      </c>
      <c r="D35" s="350">
        <v>36</v>
      </c>
      <c r="E35" s="351">
        <v>35</v>
      </c>
      <c r="F35" s="350">
        <v>10</v>
      </c>
      <c r="G35" s="346">
        <f t="shared" si="2"/>
        <v>9</v>
      </c>
      <c r="H35" s="346">
        <f t="shared" si="3"/>
        <v>8</v>
      </c>
      <c r="I35" s="308">
        <f t="shared" si="3"/>
        <v>8</v>
      </c>
      <c r="J35" s="366">
        <f t="shared" si="4"/>
        <v>35</v>
      </c>
      <c r="K35" s="339">
        <f t="shared" si="5"/>
        <v>100</v>
      </c>
      <c r="L35" s="286"/>
      <c r="M35" s="310">
        <v>19</v>
      </c>
      <c r="N35" s="311">
        <v>27</v>
      </c>
      <c r="O35" s="340">
        <v>35</v>
      </c>
    </row>
    <row r="36" spans="1:15" ht="15" thickBot="1">
      <c r="A36" s="276" t="s">
        <v>24</v>
      </c>
      <c r="B36" s="352" t="s">
        <v>23</v>
      </c>
      <c r="C36" s="315">
        <v>371</v>
      </c>
      <c r="D36" s="353">
        <v>305</v>
      </c>
      <c r="E36" s="354">
        <v>280</v>
      </c>
      <c r="F36" s="355">
        <v>75</v>
      </c>
      <c r="G36" s="442">
        <f t="shared" si="2"/>
        <v>103</v>
      </c>
      <c r="H36" s="442">
        <f t="shared" si="3"/>
        <v>92</v>
      </c>
      <c r="I36" s="328">
        <f t="shared" si="3"/>
        <v>10</v>
      </c>
      <c r="J36" s="443">
        <f t="shared" si="4"/>
        <v>280</v>
      </c>
      <c r="K36" s="444">
        <f t="shared" si="5"/>
        <v>100</v>
      </c>
      <c r="L36" s="286"/>
      <c r="M36" s="329">
        <v>178</v>
      </c>
      <c r="N36" s="330">
        <v>270</v>
      </c>
      <c r="O36" s="356">
        <v>280</v>
      </c>
    </row>
    <row r="37" spans="1:15" ht="15" thickBot="1">
      <c r="A37" s="434" t="s">
        <v>98</v>
      </c>
      <c r="B37" s="435"/>
      <c r="C37" s="436">
        <f t="shared" ref="C37:H37" si="6">SUM(C27:C36)</f>
        <v>12014</v>
      </c>
      <c r="D37" s="436">
        <f t="shared" si="6"/>
        <v>10169</v>
      </c>
      <c r="E37" s="436">
        <f t="shared" si="6"/>
        <v>12692</v>
      </c>
      <c r="F37" s="436">
        <f t="shared" si="6"/>
        <v>3063</v>
      </c>
      <c r="G37" s="436">
        <f t="shared" si="6"/>
        <v>3061</v>
      </c>
      <c r="H37" s="436">
        <f t="shared" si="6"/>
        <v>3076</v>
      </c>
      <c r="I37" s="445">
        <f t="shared" si="3"/>
        <v>3492</v>
      </c>
      <c r="J37" s="446">
        <f t="shared" si="4"/>
        <v>12692</v>
      </c>
      <c r="K37" s="447">
        <f t="shared" si="5"/>
        <v>100</v>
      </c>
      <c r="L37" s="286"/>
      <c r="M37" s="448">
        <f>SUM(M27:M36)</f>
        <v>6124</v>
      </c>
      <c r="N37" s="449">
        <f>SUM(N27:N36)</f>
        <v>9200</v>
      </c>
      <c r="O37" s="438">
        <f>SUM(O27:O36)</f>
        <v>12692</v>
      </c>
    </row>
    <row r="38" spans="1:15">
      <c r="A38" s="303" t="s">
        <v>21</v>
      </c>
      <c r="B38" s="333">
        <v>601</v>
      </c>
      <c r="C38" s="342"/>
      <c r="D38" s="344"/>
      <c r="E38" s="345">
        <v>0</v>
      </c>
      <c r="F38" s="344">
        <v>0</v>
      </c>
      <c r="G38" s="394">
        <f>M38-F38</f>
        <v>0</v>
      </c>
      <c r="H38" s="394">
        <f>N38-M38</f>
        <v>0</v>
      </c>
      <c r="I38" s="433">
        <f t="shared" si="3"/>
        <v>0</v>
      </c>
      <c r="J38" s="359">
        <f t="shared" si="4"/>
        <v>0</v>
      </c>
      <c r="K38" s="347" t="str">
        <f t="shared" si="5"/>
        <v>x</v>
      </c>
      <c r="L38" s="286"/>
      <c r="M38" s="324">
        <v>0</v>
      </c>
      <c r="N38" s="348">
        <v>0</v>
      </c>
      <c r="O38" s="349">
        <v>0</v>
      </c>
    </row>
    <row r="39" spans="1:15">
      <c r="A39" s="290" t="s">
        <v>20</v>
      </c>
      <c r="B39" s="341">
        <v>602</v>
      </c>
      <c r="C39" s="305">
        <v>403</v>
      </c>
      <c r="D39" s="350">
        <v>390</v>
      </c>
      <c r="E39" s="351">
        <v>434</v>
      </c>
      <c r="F39" s="350">
        <v>108</v>
      </c>
      <c r="G39" s="346">
        <f>M39-F39</f>
        <v>141</v>
      </c>
      <c r="H39" s="346">
        <f>N39-M39</f>
        <v>62</v>
      </c>
      <c r="I39" s="308">
        <f t="shared" si="3"/>
        <v>123</v>
      </c>
      <c r="J39" s="366">
        <f t="shared" si="4"/>
        <v>434</v>
      </c>
      <c r="K39" s="339">
        <f t="shared" si="5"/>
        <v>100</v>
      </c>
      <c r="L39" s="286"/>
      <c r="M39" s="310">
        <v>249</v>
      </c>
      <c r="N39" s="311">
        <v>311</v>
      </c>
      <c r="O39" s="340">
        <v>434</v>
      </c>
    </row>
    <row r="40" spans="1:15">
      <c r="A40" s="290" t="s">
        <v>19</v>
      </c>
      <c r="B40" s="341">
        <v>604</v>
      </c>
      <c r="C40" s="305"/>
      <c r="D40" s="350"/>
      <c r="E40" s="351">
        <v>0</v>
      </c>
      <c r="F40" s="350">
        <v>0</v>
      </c>
      <c r="G40" s="346">
        <f>M40-F40</f>
        <v>0</v>
      </c>
      <c r="H40" s="346">
        <f>N40-M40</f>
        <v>0</v>
      </c>
      <c r="I40" s="308">
        <f t="shared" ref="I40:I45" si="7">O40-N40</f>
        <v>0</v>
      </c>
      <c r="J40" s="366">
        <f t="shared" si="4"/>
        <v>0</v>
      </c>
      <c r="K40" s="339" t="str">
        <f t="shared" si="5"/>
        <v>x</v>
      </c>
      <c r="L40" s="286"/>
      <c r="M40" s="310">
        <v>0</v>
      </c>
      <c r="N40" s="311">
        <v>0</v>
      </c>
      <c r="O40" s="340">
        <v>0</v>
      </c>
    </row>
    <row r="41" spans="1:15">
      <c r="A41" s="290" t="s">
        <v>18</v>
      </c>
      <c r="B41" s="341" t="s">
        <v>17</v>
      </c>
      <c r="C41" s="305">
        <v>11769</v>
      </c>
      <c r="D41" s="350">
        <v>9749</v>
      </c>
      <c r="E41" s="351">
        <v>12223</v>
      </c>
      <c r="F41" s="350">
        <v>2852</v>
      </c>
      <c r="G41" s="346">
        <f>M41-F41</f>
        <v>2914</v>
      </c>
      <c r="H41" s="346">
        <f>N41-M41</f>
        <v>2962</v>
      </c>
      <c r="I41" s="308">
        <f t="shared" si="7"/>
        <v>3495</v>
      </c>
      <c r="J41" s="366">
        <f t="shared" si="4"/>
        <v>12223</v>
      </c>
      <c r="K41" s="339">
        <f t="shared" si="5"/>
        <v>100</v>
      </c>
      <c r="L41" s="286"/>
      <c r="M41" s="310">
        <v>5766</v>
      </c>
      <c r="N41" s="311">
        <v>8728</v>
      </c>
      <c r="O41" s="340">
        <v>12223</v>
      </c>
    </row>
    <row r="42" spans="1:15" ht="15" thickBot="1">
      <c r="A42" s="276" t="s">
        <v>7</v>
      </c>
      <c r="B42" s="352" t="s">
        <v>16</v>
      </c>
      <c r="C42" s="315">
        <v>103</v>
      </c>
      <c r="D42" s="353">
        <v>30</v>
      </c>
      <c r="E42" s="354">
        <v>35</v>
      </c>
      <c r="F42" s="355">
        <v>0</v>
      </c>
      <c r="G42" s="442">
        <f>M42-F42</f>
        <v>9</v>
      </c>
      <c r="H42" s="442">
        <f>N42-M42</f>
        <v>0</v>
      </c>
      <c r="I42" s="328">
        <f t="shared" si="7"/>
        <v>26</v>
      </c>
      <c r="J42" s="443">
        <f t="shared" si="4"/>
        <v>35</v>
      </c>
      <c r="K42" s="444">
        <f t="shared" si="5"/>
        <v>100</v>
      </c>
      <c r="L42" s="286"/>
      <c r="M42" s="329">
        <v>9</v>
      </c>
      <c r="N42" s="330">
        <v>9</v>
      </c>
      <c r="O42" s="356">
        <v>35</v>
      </c>
    </row>
    <row r="43" spans="1:15" ht="15" thickBot="1">
      <c r="A43" s="434" t="s">
        <v>15</v>
      </c>
      <c r="B43" s="435" t="s">
        <v>4</v>
      </c>
      <c r="C43" s="436">
        <f t="shared" ref="C43:I43" si="8">SUM(C38:C42)</f>
        <v>12275</v>
      </c>
      <c r="D43" s="436">
        <f t="shared" si="8"/>
        <v>10169</v>
      </c>
      <c r="E43" s="436">
        <f t="shared" si="8"/>
        <v>12692</v>
      </c>
      <c r="F43" s="437">
        <f t="shared" si="8"/>
        <v>2960</v>
      </c>
      <c r="G43" s="446">
        <f t="shared" si="8"/>
        <v>3064</v>
      </c>
      <c r="H43" s="437">
        <f t="shared" si="8"/>
        <v>3024</v>
      </c>
      <c r="I43" s="449">
        <f t="shared" si="8"/>
        <v>3644</v>
      </c>
      <c r="J43" s="436">
        <f t="shared" si="4"/>
        <v>12692</v>
      </c>
      <c r="K43" s="447">
        <f t="shared" si="5"/>
        <v>100</v>
      </c>
      <c r="L43" s="286"/>
      <c r="M43" s="448">
        <f>SUM(M38:M42)</f>
        <v>6024</v>
      </c>
      <c r="N43" s="449">
        <f>SUM(N38:N42)</f>
        <v>9048</v>
      </c>
      <c r="O43" s="438">
        <f>SUM(O38:O42)</f>
        <v>12692</v>
      </c>
    </row>
    <row r="44" spans="1:15" ht="5.25" customHeight="1">
      <c r="A44" s="276"/>
      <c r="B44" s="360"/>
      <c r="C44" s="361"/>
      <c r="D44" s="362"/>
      <c r="E44" s="362"/>
      <c r="F44" s="363"/>
      <c r="G44" s="364"/>
      <c r="H44" s="450"/>
      <c r="I44" s="364"/>
      <c r="J44" s="451"/>
      <c r="K44" s="452"/>
      <c r="L44" s="286"/>
      <c r="M44" s="363"/>
      <c r="N44" s="453"/>
      <c r="O44" s="453"/>
    </row>
    <row r="45" spans="1:15">
      <c r="A45" s="365" t="s">
        <v>14</v>
      </c>
      <c r="B45" s="357" t="s">
        <v>4</v>
      </c>
      <c r="C45" s="299">
        <f t="shared" ref="C45:I45" si="9">C43-C41</f>
        <v>506</v>
      </c>
      <c r="D45" s="309">
        <f t="shared" si="9"/>
        <v>420</v>
      </c>
      <c r="E45" s="309">
        <f t="shared" si="9"/>
        <v>469</v>
      </c>
      <c r="F45" s="299">
        <f t="shared" si="9"/>
        <v>108</v>
      </c>
      <c r="G45" s="366">
        <f t="shared" si="9"/>
        <v>150</v>
      </c>
      <c r="H45" s="299">
        <f t="shared" si="9"/>
        <v>62</v>
      </c>
      <c r="I45" s="366">
        <f t="shared" si="9"/>
        <v>149</v>
      </c>
      <c r="J45" s="309">
        <f>SUM(F45:I45)</f>
        <v>469</v>
      </c>
      <c r="K45" s="339">
        <f>IF(E45=0,"x",(J45/E45)*100)</f>
        <v>100</v>
      </c>
      <c r="L45" s="286"/>
      <c r="M45" s="299">
        <f>M43-M41</f>
        <v>258</v>
      </c>
      <c r="N45" s="358">
        <f>N43-N41</f>
        <v>320</v>
      </c>
      <c r="O45" s="299">
        <f>O43-O41</f>
        <v>469</v>
      </c>
    </row>
    <row r="46" spans="1:15">
      <c r="A46" s="322" t="s">
        <v>13</v>
      </c>
      <c r="B46" s="357" t="s">
        <v>4</v>
      </c>
      <c r="C46" s="299">
        <f t="shared" ref="C46:I46" si="10">C43-C37</f>
        <v>261</v>
      </c>
      <c r="D46" s="309">
        <f t="shared" si="10"/>
        <v>0</v>
      </c>
      <c r="E46" s="309">
        <f t="shared" si="10"/>
        <v>0</v>
      </c>
      <c r="F46" s="395">
        <f t="shared" si="10"/>
        <v>-103</v>
      </c>
      <c r="G46" s="366">
        <f t="shared" si="10"/>
        <v>3</v>
      </c>
      <c r="H46" s="395">
        <f t="shared" si="10"/>
        <v>-52</v>
      </c>
      <c r="I46" s="366">
        <f t="shared" si="10"/>
        <v>152</v>
      </c>
      <c r="J46" s="396">
        <f>SUM(F46:I46)</f>
        <v>0</v>
      </c>
      <c r="K46" s="339" t="str">
        <f>IF(E46=0,"x",(J46/E46)*100)</f>
        <v>x</v>
      </c>
      <c r="L46" s="286"/>
      <c r="M46" s="395">
        <f>M43-M37</f>
        <v>-100</v>
      </c>
      <c r="N46" s="397">
        <f>N43-N37</f>
        <v>-152</v>
      </c>
      <c r="O46" s="299">
        <f>O43-O37</f>
        <v>0</v>
      </c>
    </row>
    <row r="47" spans="1:15">
      <c r="A47" s="367" t="s">
        <v>12</v>
      </c>
      <c r="B47" s="368" t="s">
        <v>4</v>
      </c>
      <c r="C47" s="299">
        <f t="shared" ref="C47:I47" si="11">C46-C41</f>
        <v>-11508</v>
      </c>
      <c r="D47" s="309">
        <f t="shared" si="11"/>
        <v>-9749</v>
      </c>
      <c r="E47" s="309">
        <f t="shared" si="11"/>
        <v>-12223</v>
      </c>
      <c r="F47" s="299">
        <f t="shared" si="11"/>
        <v>-2955</v>
      </c>
      <c r="G47" s="366">
        <f t="shared" si="11"/>
        <v>-2911</v>
      </c>
      <c r="H47" s="299">
        <f t="shared" si="11"/>
        <v>-3014</v>
      </c>
      <c r="I47" s="366">
        <f t="shared" si="11"/>
        <v>-3343</v>
      </c>
      <c r="J47" s="309">
        <f>SUM(F47:I47)</f>
        <v>-12223</v>
      </c>
      <c r="K47" s="339">
        <f>IF(E47=0,"x",(J47/E47)*100)</f>
        <v>100</v>
      </c>
      <c r="L47" s="286"/>
      <c r="M47" s="299">
        <f>M46-M41</f>
        <v>-5866</v>
      </c>
      <c r="N47" s="358">
        <f>N46-N41</f>
        <v>-8880</v>
      </c>
      <c r="O47" s="299">
        <f>O46-O41</f>
        <v>-12223</v>
      </c>
    </row>
    <row r="50" spans="1:10">
      <c r="A50" s="369" t="s">
        <v>11</v>
      </c>
    </row>
    <row r="51" spans="1:10">
      <c r="A51" s="370" t="s">
        <v>10</v>
      </c>
    </row>
    <row r="52" spans="1:10">
      <c r="A52" s="371" t="s">
        <v>99</v>
      </c>
    </row>
    <row r="53" spans="1:10" s="373" customFormat="1" ht="13.8">
      <c r="A53" s="371" t="s">
        <v>61</v>
      </c>
      <c r="B53" s="372"/>
      <c r="E53" s="374"/>
      <c r="F53" s="374"/>
      <c r="G53" s="374"/>
      <c r="H53" s="374"/>
      <c r="I53" s="374"/>
      <c r="J53" s="374"/>
    </row>
    <row r="56" spans="1:10">
      <c r="A56" s="250" t="s">
        <v>100</v>
      </c>
    </row>
    <row r="58" spans="1:10">
      <c r="A58" s="250" t="s">
        <v>110</v>
      </c>
    </row>
  </sheetData>
  <mergeCells count="3">
    <mergeCell ref="A1:O1"/>
    <mergeCell ref="C7:O7"/>
    <mergeCell ref="F9:I9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18</vt:i4>
      </vt:variant>
    </vt:vector>
  </HeadingPairs>
  <TitlesOfParts>
    <vt:vector size="18" baseType="lpstr">
      <vt:lpstr>108_Městské muzeum</vt:lpstr>
      <vt:lpstr>216_Městská knihovna</vt:lpstr>
      <vt:lpstr>226_Tereza</vt:lpstr>
      <vt:lpstr>227_Domov seniorů</vt:lpstr>
      <vt:lpstr>310_Technické služby</vt:lpstr>
      <vt:lpstr>4002_MŠ Břetislavova</vt:lpstr>
      <vt:lpstr>4004_MŠ Hřbitovní</vt:lpstr>
      <vt:lpstr>4005_MŠ Na Valtické</vt:lpstr>
      <vt:lpstr>4007_MŠ U Splavu</vt:lpstr>
      <vt:lpstr>4010_MŠ Okružní</vt:lpstr>
      <vt:lpstr>4011_MŠ Osvobození</vt:lpstr>
      <vt:lpstr>4204_ZŠ Komenského</vt:lpstr>
      <vt:lpstr>4205_ZŠ a MŠ Kpt. Nálepky</vt:lpstr>
      <vt:lpstr>4206_ZŠ a MŠ Kupkova</vt:lpstr>
      <vt:lpstr>4207_ZŠ Na Valtické</vt:lpstr>
      <vt:lpstr>4209_ZŠ Slovácká</vt:lpstr>
      <vt:lpstr>4211_ZŠ J. Noháče</vt:lpstr>
      <vt:lpstr>4306_ZUŠ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Kristýna Honzů</dc:creator>
  <cp:lastModifiedBy>Švendová Ivana</cp:lastModifiedBy>
  <cp:lastPrinted>2026-02-06T09:31:13Z</cp:lastPrinted>
  <dcterms:created xsi:type="dcterms:W3CDTF">2017-01-02T10:31:38Z</dcterms:created>
  <dcterms:modified xsi:type="dcterms:W3CDTF">2026-02-11T15:41:57Z</dcterms:modified>
</cp:coreProperties>
</file>